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 codeName="{4470D2CD-2249-CD33-4A35-6F278624656F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placingplatform-my.sharepoint.com/personal/christophe_lacroix_placingplatformlimited_com/Documents/Website/Migration/Onboarding Forms/Working files/"/>
    </mc:Choice>
  </mc:AlternateContent>
  <xr:revisionPtr revIDLastSave="20" documentId="11_B5BC4CE8D79AE34930CDD2F6F0F19896F91896F1" xr6:coauthVersionLast="45" xr6:coauthVersionMax="45" xr10:uidLastSave="{A27B7F6F-78B4-4E0B-ACAC-B2BE78AF32C0}"/>
  <bookViews>
    <workbookView xWindow="-90" yWindow="-16320" windowWidth="29040" windowHeight="15840" tabRatio="554" xr2:uid="{00000000-000D-0000-FFFF-FFFF00000000}"/>
  </bookViews>
  <sheets>
    <sheet name="Welcome" sheetId="1" r:id="rId1"/>
    <sheet name="Checklist" sheetId="5" state="hidden" r:id="rId2"/>
    <sheet name="Your Company Details" sheetId="9" state="hidden" r:id="rId3"/>
    <sheet name="Your Classes" sheetId="3" state="hidden" r:id="rId4"/>
    <sheet name="General Information" sheetId="31" r:id="rId5"/>
    <sheet name="Your Stamps" sheetId="30" r:id="rId6"/>
    <sheet name="Your User Details" sheetId="29" r:id="rId7"/>
    <sheet name="Extract Data" sheetId="27" state="hidden" r:id="rId8"/>
    <sheet name="LMS Upload" sheetId="28" state="hidden" r:id="rId9"/>
    <sheet name="Keys" sheetId="4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30" l="1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B142" i="27" l="1"/>
  <c r="B141" i="27"/>
  <c r="B140" i="27"/>
  <c r="B139" i="27"/>
  <c r="B138" i="27"/>
  <c r="B137" i="27"/>
  <c r="B136" i="27"/>
  <c r="B135" i="27"/>
  <c r="B134" i="27"/>
  <c r="B133" i="27"/>
  <c r="B132" i="27"/>
  <c r="B131" i="27"/>
  <c r="B130" i="27"/>
  <c r="B129" i="27"/>
  <c r="B128" i="27"/>
  <c r="B127" i="27"/>
  <c r="B126" i="27"/>
  <c r="B125" i="27"/>
  <c r="B124" i="27"/>
  <c r="B123" i="27"/>
  <c r="B122" i="27"/>
  <c r="B121" i="27"/>
  <c r="B120" i="27"/>
  <c r="B119" i="27"/>
  <c r="B118" i="27"/>
  <c r="B117" i="27"/>
  <c r="B116" i="27"/>
  <c r="B115" i="27"/>
  <c r="B114" i="27"/>
  <c r="B113" i="27"/>
  <c r="B112" i="27"/>
  <c r="B111" i="27"/>
  <c r="B110" i="27"/>
  <c r="B109" i="27"/>
  <c r="B108" i="27"/>
  <c r="B107" i="27"/>
  <c r="B106" i="27"/>
  <c r="B105" i="27"/>
  <c r="B104" i="27"/>
  <c r="B103" i="27"/>
  <c r="B102" i="27"/>
  <c r="B101" i="27"/>
  <c r="B100" i="27"/>
  <c r="B99" i="27"/>
  <c r="B98" i="27"/>
  <c r="B97" i="27"/>
  <c r="B96" i="27"/>
  <c r="B95" i="27"/>
  <c r="B94" i="27"/>
  <c r="B93" i="27"/>
  <c r="B92" i="27"/>
  <c r="B91" i="27"/>
  <c r="B90" i="27"/>
  <c r="B89" i="27"/>
  <c r="B88" i="27"/>
  <c r="B87" i="27"/>
  <c r="B86" i="27"/>
  <c r="B85" i="27"/>
  <c r="B84" i="27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1" i="27"/>
  <c r="B60" i="27"/>
  <c r="B59" i="27"/>
  <c r="B58" i="27"/>
  <c r="B57" i="27"/>
  <c r="B56" i="27"/>
  <c r="B55" i="27"/>
  <c r="B54" i="27"/>
  <c r="B53" i="27"/>
  <c r="B52" i="27"/>
  <c r="B51" i="27"/>
  <c r="B50" i="27"/>
  <c r="B49" i="27"/>
  <c r="B48" i="27"/>
  <c r="B38" i="27" l="1"/>
  <c r="B37" i="27"/>
  <c r="B36" i="27"/>
  <c r="B35" i="27"/>
  <c r="B34" i="27"/>
  <c r="B33" i="27"/>
  <c r="B32" i="27"/>
  <c r="G124" i="9" l="1"/>
  <c r="G35" i="9" l="1"/>
  <c r="O33" i="30" l="1"/>
  <c r="O32" i="30"/>
  <c r="O31" i="30"/>
  <c r="O30" i="30"/>
  <c r="O29" i="30"/>
  <c r="O28" i="30"/>
  <c r="O27" i="30"/>
  <c r="O26" i="30"/>
  <c r="O25" i="30"/>
  <c r="O24" i="30"/>
  <c r="O23" i="30"/>
  <c r="O22" i="30"/>
  <c r="O21" i="30"/>
  <c r="O20" i="30"/>
  <c r="O19" i="30"/>
  <c r="O18" i="30"/>
  <c r="O17" i="30"/>
  <c r="O16" i="30"/>
  <c r="O15" i="30"/>
  <c r="O14" i="30"/>
  <c r="O13" i="30"/>
  <c r="O12" i="30"/>
  <c r="O11" i="30"/>
  <c r="O10" i="30"/>
  <c r="O9" i="30"/>
  <c r="P9" i="30" s="1"/>
  <c r="C10" i="5" s="1"/>
  <c r="D10" i="5" s="1"/>
  <c r="G156" i="9"/>
  <c r="G154" i="9"/>
  <c r="G152" i="9"/>
  <c r="G150" i="9"/>
  <c r="G146" i="9"/>
  <c r="G141" i="9"/>
  <c r="G139" i="9"/>
  <c r="G137" i="9"/>
  <c r="G135" i="9"/>
  <c r="G128" i="9"/>
  <c r="G126" i="9"/>
  <c r="G122" i="9"/>
  <c r="G115" i="9"/>
  <c r="G113" i="9"/>
  <c r="G111" i="9"/>
  <c r="G109" i="9"/>
  <c r="G102" i="9"/>
  <c r="G100" i="9"/>
  <c r="G98" i="9"/>
  <c r="G96" i="9"/>
  <c r="G89" i="9"/>
  <c r="G87" i="9"/>
  <c r="G85" i="9"/>
  <c r="G83" i="9"/>
  <c r="G78" i="9"/>
  <c r="G76" i="9"/>
  <c r="G74" i="9"/>
  <c r="G72" i="9"/>
  <c r="G67" i="9"/>
  <c r="G65" i="9"/>
  <c r="G63" i="9"/>
  <c r="G61" i="9"/>
  <c r="G55" i="9"/>
  <c r="G53" i="9"/>
  <c r="G51" i="9"/>
  <c r="G49" i="9"/>
  <c r="G45" i="9"/>
  <c r="G43" i="9"/>
  <c r="G41" i="9"/>
  <c r="G39" i="9"/>
  <c r="G24" i="9"/>
  <c r="G20" i="9"/>
  <c r="G18" i="9"/>
  <c r="G14" i="9"/>
  <c r="G10" i="9"/>
  <c r="G8" i="9"/>
  <c r="N9" i="29" l="1"/>
  <c r="M9" i="29" l="1"/>
  <c r="L9" i="29"/>
  <c r="K9" i="29"/>
  <c r="J9" i="29"/>
  <c r="I9" i="29"/>
  <c r="H9" i="29"/>
  <c r="F24" i="9"/>
  <c r="O9" i="29" l="1"/>
  <c r="C12" i="5" s="1"/>
  <c r="D12" i="5" s="1"/>
  <c r="B11" i="5"/>
  <c r="F29" i="27"/>
  <c r="E29" i="27"/>
  <c r="C29" i="27"/>
  <c r="B29" i="27"/>
  <c r="F28" i="27"/>
  <c r="E28" i="27"/>
  <c r="C28" i="27"/>
  <c r="B28" i="27"/>
  <c r="F27" i="27"/>
  <c r="E27" i="27"/>
  <c r="C27" i="27"/>
  <c r="B27" i="27"/>
  <c r="F26" i="27"/>
  <c r="E26" i="27"/>
  <c r="C26" i="27"/>
  <c r="B26" i="27"/>
  <c r="F25" i="27"/>
  <c r="E25" i="27"/>
  <c r="C25" i="27"/>
  <c r="B25" i="27"/>
  <c r="F24" i="27"/>
  <c r="E24" i="27"/>
  <c r="C24" i="27"/>
  <c r="B24" i="27"/>
  <c r="F23" i="27" l="1"/>
  <c r="E23" i="27"/>
  <c r="C23" i="27"/>
  <c r="B23" i="27"/>
  <c r="F22" i="27"/>
  <c r="E22" i="27"/>
  <c r="C22" i="27"/>
  <c r="B22" i="27"/>
  <c r="F21" i="27"/>
  <c r="E21" i="27"/>
  <c r="C21" i="27"/>
  <c r="B21" i="27"/>
  <c r="A29" i="27"/>
  <c r="A28" i="27"/>
  <c r="A27" i="27"/>
  <c r="A26" i="27"/>
  <c r="A25" i="27"/>
  <c r="A24" i="27"/>
  <c r="A23" i="27"/>
  <c r="A22" i="27"/>
  <c r="A21" i="27"/>
  <c r="A20" i="27"/>
  <c r="D20" i="27"/>
  <c r="F20" i="27"/>
  <c r="E20" i="27"/>
  <c r="C20" i="27"/>
  <c r="B20" i="27"/>
  <c r="D29" i="27"/>
  <c r="D28" i="27"/>
  <c r="D27" i="27"/>
  <c r="D26" i="27"/>
  <c r="D25" i="27"/>
  <c r="D24" i="27"/>
  <c r="D23" i="27"/>
  <c r="D22" i="27"/>
  <c r="D21" i="27"/>
  <c r="G162" i="9" l="1"/>
  <c r="E4" i="9" l="1"/>
  <c r="C6" i="5" s="1"/>
  <c r="D6" i="5" s="1"/>
  <c r="B7" i="5" s="1"/>
  <c r="P50" i="28" l="1"/>
  <c r="O50" i="28"/>
  <c r="N50" i="28"/>
  <c r="M50" i="28"/>
  <c r="P49" i="28"/>
  <c r="O49" i="28"/>
  <c r="N49" i="28"/>
  <c r="M49" i="28"/>
  <c r="P48" i="28"/>
  <c r="O48" i="28"/>
  <c r="N48" i="28"/>
  <c r="M48" i="28"/>
  <c r="P47" i="28"/>
  <c r="O47" i="28"/>
  <c r="N47" i="28"/>
  <c r="M47" i="28"/>
  <c r="P46" i="28"/>
  <c r="O46" i="28"/>
  <c r="N46" i="28"/>
  <c r="M46" i="28"/>
  <c r="P45" i="28"/>
  <c r="O45" i="28"/>
  <c r="N45" i="28"/>
  <c r="M45" i="28"/>
  <c r="P44" i="28"/>
  <c r="O44" i="28"/>
  <c r="N44" i="28"/>
  <c r="M44" i="28"/>
  <c r="P43" i="28"/>
  <c r="O43" i="28"/>
  <c r="N43" i="28"/>
  <c r="M43" i="28"/>
  <c r="P42" i="28"/>
  <c r="O42" i="28"/>
  <c r="N42" i="28"/>
  <c r="M42" i="28"/>
  <c r="P41" i="28"/>
  <c r="O41" i="28"/>
  <c r="N41" i="28"/>
  <c r="M41" i="28"/>
  <c r="P40" i="28"/>
  <c r="O40" i="28"/>
  <c r="N40" i="28"/>
  <c r="M40" i="28"/>
  <c r="P39" i="28"/>
  <c r="O39" i="28"/>
  <c r="N39" i="28"/>
  <c r="M39" i="28"/>
  <c r="P38" i="28"/>
  <c r="O38" i="28"/>
  <c r="N38" i="28"/>
  <c r="M38" i="28"/>
  <c r="P37" i="28"/>
  <c r="O37" i="28"/>
  <c r="N37" i="28"/>
  <c r="M37" i="28"/>
  <c r="P36" i="28"/>
  <c r="O36" i="28"/>
  <c r="N36" i="28"/>
  <c r="M36" i="28"/>
  <c r="P35" i="28"/>
  <c r="O35" i="28"/>
  <c r="N35" i="28"/>
  <c r="M35" i="28"/>
  <c r="P34" i="28"/>
  <c r="O34" i="28"/>
  <c r="N34" i="28"/>
  <c r="M34" i="28"/>
  <c r="P33" i="28"/>
  <c r="O33" i="28"/>
  <c r="N33" i="28"/>
  <c r="M33" i="28"/>
  <c r="P32" i="28"/>
  <c r="O32" i="28"/>
  <c r="N32" i="28"/>
  <c r="M32" i="28"/>
  <c r="P31" i="28"/>
  <c r="O31" i="28"/>
  <c r="N31" i="28"/>
  <c r="M31" i="28"/>
  <c r="P30" i="28"/>
  <c r="O30" i="28"/>
  <c r="N30" i="28"/>
  <c r="M30" i="28"/>
  <c r="P29" i="28"/>
  <c r="O29" i="28"/>
  <c r="N29" i="28"/>
  <c r="M29" i="28"/>
  <c r="P28" i="28"/>
  <c r="O28" i="28"/>
  <c r="N28" i="28"/>
  <c r="M28" i="28"/>
  <c r="P27" i="28"/>
  <c r="O27" i="28"/>
  <c r="N27" i="28"/>
  <c r="M27" i="28"/>
  <c r="P26" i="28"/>
  <c r="O26" i="28"/>
  <c r="N26" i="28"/>
  <c r="M26" i="28"/>
  <c r="P25" i="28"/>
  <c r="O25" i="28"/>
  <c r="N25" i="28"/>
  <c r="M25" i="28"/>
  <c r="P24" i="28"/>
  <c r="O24" i="28"/>
  <c r="N24" i="28"/>
  <c r="M24" i="28"/>
  <c r="P23" i="28"/>
  <c r="O23" i="28"/>
  <c r="N23" i="28"/>
  <c r="M23" i="28"/>
  <c r="P22" i="28"/>
  <c r="O22" i="28"/>
  <c r="N22" i="28"/>
  <c r="M22" i="28"/>
  <c r="P21" i="28"/>
  <c r="O21" i="28"/>
  <c r="N21" i="28"/>
  <c r="M21" i="28"/>
  <c r="P20" i="28"/>
  <c r="O20" i="28"/>
  <c r="N20" i="28"/>
  <c r="M20" i="28"/>
  <c r="P19" i="28"/>
  <c r="O19" i="28"/>
  <c r="N19" i="28"/>
  <c r="M19" i="28"/>
  <c r="P18" i="28"/>
  <c r="O18" i="28"/>
  <c r="N18" i="28"/>
  <c r="M18" i="28"/>
  <c r="P17" i="28"/>
  <c r="O17" i="28"/>
  <c r="N17" i="28"/>
  <c r="M17" i="28"/>
  <c r="P16" i="28"/>
  <c r="O16" i="28"/>
  <c r="N16" i="28"/>
  <c r="M16" i="28"/>
  <c r="P15" i="28"/>
  <c r="O15" i="28"/>
  <c r="N15" i="28"/>
  <c r="M15" i="28"/>
  <c r="P14" i="28"/>
  <c r="O14" i="28"/>
  <c r="N14" i="28"/>
  <c r="M14" i="28"/>
  <c r="P13" i="28"/>
  <c r="O13" i="28"/>
  <c r="N13" i="28"/>
  <c r="M13" i="28"/>
  <c r="P12" i="28"/>
  <c r="O12" i="28"/>
  <c r="N12" i="28"/>
  <c r="M12" i="28"/>
  <c r="P11" i="28"/>
  <c r="O11" i="28"/>
  <c r="N11" i="28"/>
  <c r="M11" i="28"/>
  <c r="P10" i="28"/>
  <c r="O10" i="28"/>
  <c r="N10" i="28"/>
  <c r="M10" i="28"/>
  <c r="P9" i="28"/>
  <c r="O9" i="28"/>
  <c r="N9" i="28"/>
  <c r="M9" i="28"/>
  <c r="P8" i="28"/>
  <c r="O8" i="28"/>
  <c r="N8" i="28"/>
  <c r="M8" i="28"/>
  <c r="P7" i="28"/>
  <c r="O7" i="28"/>
  <c r="N7" i="28"/>
  <c r="M7" i="28"/>
  <c r="P6" i="28"/>
  <c r="O6" i="28"/>
  <c r="N6" i="28"/>
  <c r="M6" i="28"/>
  <c r="P5" i="28"/>
  <c r="O5" i="28"/>
  <c r="N5" i="28"/>
  <c r="M5" i="28"/>
  <c r="P4" i="28"/>
  <c r="O4" i="28"/>
  <c r="N4" i="28"/>
  <c r="M4" i="28"/>
  <c r="P3" i="28"/>
  <c r="O3" i="28"/>
  <c r="N3" i="28"/>
  <c r="M3" i="28"/>
  <c r="P2" i="28"/>
  <c r="O2" i="28"/>
  <c r="N2" i="28"/>
  <c r="M2" i="28"/>
  <c r="E50" i="28"/>
  <c r="D50" i="28"/>
  <c r="C50" i="28"/>
  <c r="B50" i="28"/>
  <c r="A50" i="28"/>
  <c r="E49" i="28"/>
  <c r="D49" i="28"/>
  <c r="C49" i="28"/>
  <c r="B49" i="28"/>
  <c r="A49" i="28"/>
  <c r="E48" i="28"/>
  <c r="D48" i="28"/>
  <c r="C48" i="28"/>
  <c r="B48" i="28"/>
  <c r="A48" i="28"/>
  <c r="E47" i="28"/>
  <c r="D47" i="28"/>
  <c r="C47" i="28"/>
  <c r="B47" i="28"/>
  <c r="A47" i="28"/>
  <c r="E46" i="28"/>
  <c r="D46" i="28"/>
  <c r="C46" i="28"/>
  <c r="B46" i="28"/>
  <c r="A46" i="28"/>
  <c r="E45" i="28"/>
  <c r="D45" i="28"/>
  <c r="C45" i="28"/>
  <c r="B45" i="28"/>
  <c r="A45" i="28"/>
  <c r="E44" i="28"/>
  <c r="D44" i="28"/>
  <c r="C44" i="28"/>
  <c r="B44" i="28"/>
  <c r="A44" i="28"/>
  <c r="E43" i="28"/>
  <c r="D43" i="28"/>
  <c r="C43" i="28"/>
  <c r="B43" i="28"/>
  <c r="A43" i="28"/>
  <c r="E42" i="28"/>
  <c r="D42" i="28"/>
  <c r="C42" i="28"/>
  <c r="B42" i="28"/>
  <c r="A42" i="28"/>
  <c r="E41" i="28"/>
  <c r="D41" i="28"/>
  <c r="C41" i="28"/>
  <c r="B41" i="28"/>
  <c r="A41" i="28"/>
  <c r="E40" i="28"/>
  <c r="D40" i="28"/>
  <c r="C40" i="28"/>
  <c r="B40" i="28"/>
  <c r="A40" i="28"/>
  <c r="E39" i="28"/>
  <c r="D39" i="28"/>
  <c r="C39" i="28"/>
  <c r="B39" i="28"/>
  <c r="A39" i="28"/>
  <c r="E38" i="28"/>
  <c r="D38" i="28"/>
  <c r="C38" i="28"/>
  <c r="B38" i="28"/>
  <c r="A38" i="28"/>
  <c r="E37" i="28"/>
  <c r="D37" i="28"/>
  <c r="C37" i="28"/>
  <c r="B37" i="28"/>
  <c r="A37" i="28"/>
  <c r="E36" i="28"/>
  <c r="D36" i="28"/>
  <c r="C36" i="28"/>
  <c r="B36" i="28"/>
  <c r="A36" i="28"/>
  <c r="E35" i="28"/>
  <c r="D35" i="28"/>
  <c r="C35" i="28"/>
  <c r="B35" i="28"/>
  <c r="A35" i="28"/>
  <c r="E34" i="28"/>
  <c r="D34" i="28"/>
  <c r="C34" i="28"/>
  <c r="B34" i="28"/>
  <c r="A34" i="28"/>
  <c r="E33" i="28"/>
  <c r="D33" i="28"/>
  <c r="C33" i="28"/>
  <c r="B33" i="28"/>
  <c r="A33" i="28"/>
  <c r="E32" i="28"/>
  <c r="D32" i="28"/>
  <c r="C32" i="28"/>
  <c r="B32" i="28"/>
  <c r="A32" i="28"/>
  <c r="E31" i="28"/>
  <c r="D31" i="28"/>
  <c r="C31" i="28"/>
  <c r="B31" i="28"/>
  <c r="A31" i="28"/>
  <c r="E30" i="28"/>
  <c r="D30" i="28"/>
  <c r="C30" i="28"/>
  <c r="B30" i="28"/>
  <c r="A30" i="28"/>
  <c r="E29" i="28"/>
  <c r="D29" i="28"/>
  <c r="C29" i="28"/>
  <c r="B29" i="28"/>
  <c r="A29" i="28"/>
  <c r="E28" i="28"/>
  <c r="D28" i="28"/>
  <c r="C28" i="28"/>
  <c r="B28" i="28"/>
  <c r="A28" i="28"/>
  <c r="E27" i="28"/>
  <c r="D27" i="28"/>
  <c r="C27" i="28"/>
  <c r="B27" i="28"/>
  <c r="A27" i="28"/>
  <c r="E26" i="28"/>
  <c r="D26" i="28"/>
  <c r="C26" i="28"/>
  <c r="B26" i="28"/>
  <c r="A26" i="28"/>
  <c r="E25" i="28"/>
  <c r="D25" i="28"/>
  <c r="C25" i="28"/>
  <c r="B25" i="28"/>
  <c r="A25" i="28"/>
  <c r="E24" i="28"/>
  <c r="D24" i="28"/>
  <c r="C24" i="28"/>
  <c r="B24" i="28"/>
  <c r="A24" i="28"/>
  <c r="E23" i="28"/>
  <c r="D23" i="28"/>
  <c r="C23" i="28"/>
  <c r="B23" i="28"/>
  <c r="A23" i="28"/>
  <c r="E22" i="28"/>
  <c r="D22" i="28"/>
  <c r="C22" i="28"/>
  <c r="B22" i="28"/>
  <c r="A22" i="28"/>
  <c r="E21" i="28"/>
  <c r="D21" i="28"/>
  <c r="C21" i="28"/>
  <c r="B21" i="28"/>
  <c r="A21" i="28"/>
  <c r="E20" i="28"/>
  <c r="D20" i="28"/>
  <c r="C20" i="28"/>
  <c r="B20" i="28"/>
  <c r="A20" i="28"/>
  <c r="E19" i="28"/>
  <c r="D19" i="28"/>
  <c r="C19" i="28"/>
  <c r="B19" i="28"/>
  <c r="A19" i="28"/>
  <c r="E18" i="28"/>
  <c r="D18" i="28"/>
  <c r="C18" i="28"/>
  <c r="B18" i="28"/>
  <c r="A18" i="28"/>
  <c r="E17" i="28"/>
  <c r="D17" i="28"/>
  <c r="C17" i="28"/>
  <c r="B17" i="28"/>
  <c r="A17" i="28"/>
  <c r="E16" i="28"/>
  <c r="D16" i="28"/>
  <c r="C16" i="28"/>
  <c r="B16" i="28"/>
  <c r="A16" i="28"/>
  <c r="E15" i="28"/>
  <c r="D15" i="28"/>
  <c r="C15" i="28"/>
  <c r="B15" i="28"/>
  <c r="A15" i="28"/>
  <c r="E14" i="28"/>
  <c r="D14" i="28"/>
  <c r="C14" i="28"/>
  <c r="B14" i="28"/>
  <c r="A14" i="28"/>
  <c r="E13" i="28"/>
  <c r="D13" i="28"/>
  <c r="C13" i="28"/>
  <c r="B13" i="28"/>
  <c r="A13" i="28"/>
  <c r="E12" i="28"/>
  <c r="D12" i="28"/>
  <c r="C12" i="28"/>
  <c r="B12" i="28"/>
  <c r="A12" i="28"/>
  <c r="E11" i="28"/>
  <c r="D11" i="28"/>
  <c r="C11" i="28"/>
  <c r="B11" i="28"/>
  <c r="A11" i="28"/>
  <c r="E10" i="28"/>
  <c r="D10" i="28"/>
  <c r="C10" i="28"/>
  <c r="B10" i="28"/>
  <c r="A10" i="28"/>
  <c r="E9" i="28"/>
  <c r="D9" i="28"/>
  <c r="C9" i="28"/>
  <c r="B9" i="28"/>
  <c r="A9" i="28"/>
  <c r="E8" i="28"/>
  <c r="D8" i="28"/>
  <c r="C8" i="28"/>
  <c r="B8" i="28"/>
  <c r="A8" i="28"/>
  <c r="E7" i="28"/>
  <c r="D7" i="28"/>
  <c r="C7" i="28"/>
  <c r="B7" i="28"/>
  <c r="A7" i="28"/>
  <c r="E6" i="28"/>
  <c r="D6" i="28"/>
  <c r="C6" i="28"/>
  <c r="B6" i="28"/>
  <c r="A6" i="28"/>
  <c r="E5" i="28"/>
  <c r="D5" i="28"/>
  <c r="C5" i="28"/>
  <c r="B5" i="28"/>
  <c r="A5" i="28"/>
  <c r="E4" i="28"/>
  <c r="D4" i="28"/>
  <c r="C4" i="28"/>
  <c r="B4" i="28"/>
  <c r="A4" i="28"/>
  <c r="E3" i="28"/>
  <c r="D3" i="28"/>
  <c r="C3" i="28"/>
  <c r="B3" i="28"/>
  <c r="A3" i="28"/>
  <c r="E2" i="28"/>
  <c r="B2" i="28"/>
  <c r="C2" i="28"/>
  <c r="A2" i="28"/>
  <c r="D2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B103" i="28"/>
  <c r="B104" i="28"/>
  <c r="B105" i="28"/>
  <c r="B106" i="28"/>
  <c r="B107" i="28"/>
  <c r="B108" i="28"/>
  <c r="B109" i="28"/>
  <c r="B110" i="28"/>
  <c r="B111" i="28"/>
  <c r="B112" i="28"/>
  <c r="B113" i="28"/>
  <c r="B114" i="28"/>
  <c r="B115" i="28"/>
  <c r="B116" i="28"/>
  <c r="B117" i="28"/>
  <c r="B118" i="28"/>
  <c r="B119" i="28"/>
  <c r="B120" i="28"/>
  <c r="B121" i="28"/>
  <c r="B122" i="28"/>
  <c r="B123" i="28"/>
  <c r="B124" i="28"/>
  <c r="B125" i="28"/>
  <c r="B126" i="28"/>
  <c r="B127" i="28"/>
  <c r="B128" i="28"/>
  <c r="B129" i="28"/>
  <c r="B130" i="28"/>
  <c r="B131" i="28"/>
  <c r="B132" i="28"/>
  <c r="B133" i="28"/>
  <c r="B134" i="28"/>
  <c r="B135" i="28"/>
  <c r="B136" i="28"/>
  <c r="B137" i="28"/>
  <c r="B138" i="28"/>
  <c r="B139" i="28"/>
  <c r="B140" i="28"/>
  <c r="B141" i="28"/>
  <c r="B142" i="28"/>
  <c r="B143" i="28"/>
  <c r="B144" i="28"/>
  <c r="B145" i="28"/>
  <c r="B146" i="28"/>
  <c r="B147" i="28"/>
  <c r="B148" i="28"/>
  <c r="B149" i="28"/>
  <c r="B150" i="28"/>
  <c r="B151" i="28"/>
  <c r="B152" i="28"/>
  <c r="B153" i="28"/>
  <c r="B154" i="28"/>
  <c r="B155" i="28"/>
  <c r="B156" i="28"/>
  <c r="B157" i="28"/>
  <c r="B158" i="28"/>
  <c r="B159" i="28"/>
  <c r="B160" i="28"/>
  <c r="B161" i="28"/>
  <c r="B162" i="28"/>
  <c r="B163" i="28"/>
  <c r="B164" i="28"/>
  <c r="B165" i="28"/>
  <c r="B166" i="28"/>
  <c r="B167" i="28"/>
  <c r="B168" i="28"/>
  <c r="B169" i="28"/>
  <c r="B170" i="28"/>
  <c r="B171" i="28"/>
  <c r="B172" i="28"/>
  <c r="B173" i="28"/>
  <c r="B174" i="28"/>
  <c r="B175" i="28"/>
  <c r="B176" i="28"/>
  <c r="B177" i="28"/>
  <c r="B178" i="28"/>
  <c r="B179" i="28"/>
  <c r="B180" i="28"/>
  <c r="B181" i="28"/>
  <c r="B182" i="28"/>
  <c r="B183" i="28"/>
  <c r="B184" i="28"/>
  <c r="B185" i="28"/>
  <c r="B186" i="28"/>
  <c r="B187" i="28"/>
  <c r="B188" i="28"/>
  <c r="B189" i="28"/>
  <c r="B190" i="28"/>
  <c r="B191" i="28"/>
  <c r="B192" i="28"/>
  <c r="B193" i="28"/>
  <c r="B194" i="28"/>
  <c r="B195" i="28"/>
  <c r="B196" i="28"/>
  <c r="B197" i="28"/>
  <c r="B198" i="28"/>
  <c r="B199" i="28"/>
  <c r="B20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C68" i="28"/>
  <c r="C69" i="28"/>
  <c r="C70" i="28"/>
  <c r="C71" i="28"/>
  <c r="C72" i="28"/>
  <c r="C73" i="28"/>
  <c r="C74" i="28"/>
  <c r="C75" i="28"/>
  <c r="C76" i="28"/>
  <c r="C77" i="28"/>
  <c r="C78" i="28"/>
  <c r="C79" i="28"/>
  <c r="C80" i="28"/>
  <c r="C81" i="28"/>
  <c r="C82" i="28"/>
  <c r="C83" i="28"/>
  <c r="C84" i="28"/>
  <c r="C85" i="28"/>
  <c r="C86" i="28"/>
  <c r="C87" i="28"/>
  <c r="C88" i="28"/>
  <c r="C89" i="28"/>
  <c r="C90" i="28"/>
  <c r="C91" i="28"/>
  <c r="C92" i="28"/>
  <c r="C93" i="28"/>
  <c r="C94" i="28"/>
  <c r="C95" i="28"/>
  <c r="C96" i="28"/>
  <c r="C97" i="28"/>
  <c r="C98" i="28"/>
  <c r="C99" i="28"/>
  <c r="C100" i="28"/>
  <c r="C101" i="28"/>
  <c r="C102" i="28"/>
  <c r="C103" i="28"/>
  <c r="C104" i="28"/>
  <c r="C105" i="28"/>
  <c r="C106" i="28"/>
  <c r="C107" i="28"/>
  <c r="C108" i="28"/>
  <c r="C109" i="28"/>
  <c r="C110" i="28"/>
  <c r="C111" i="28"/>
  <c r="C112" i="28"/>
  <c r="C113" i="28"/>
  <c r="C114" i="28"/>
  <c r="C115" i="28"/>
  <c r="C116" i="28"/>
  <c r="C117" i="28"/>
  <c r="C118" i="28"/>
  <c r="C119" i="28"/>
  <c r="C120" i="28"/>
  <c r="C121" i="28"/>
  <c r="C122" i="28"/>
  <c r="C123" i="28"/>
  <c r="C124" i="28"/>
  <c r="C125" i="28"/>
  <c r="C126" i="28"/>
  <c r="C127" i="28"/>
  <c r="C128" i="28"/>
  <c r="C129" i="28"/>
  <c r="C130" i="28"/>
  <c r="C131" i="28"/>
  <c r="C132" i="28"/>
  <c r="C133" i="28"/>
  <c r="C134" i="28"/>
  <c r="C135" i="28"/>
  <c r="C136" i="28"/>
  <c r="C137" i="28"/>
  <c r="C138" i="28"/>
  <c r="C139" i="28"/>
  <c r="C140" i="28"/>
  <c r="C141" i="28"/>
  <c r="C142" i="28"/>
  <c r="C143" i="28"/>
  <c r="C144" i="28"/>
  <c r="C145" i="28"/>
  <c r="C146" i="28"/>
  <c r="C147" i="28"/>
  <c r="C148" i="28"/>
  <c r="C149" i="28"/>
  <c r="C150" i="28"/>
  <c r="C151" i="28"/>
  <c r="C152" i="28"/>
  <c r="C153" i="28"/>
  <c r="C154" i="28"/>
  <c r="C155" i="28"/>
  <c r="C156" i="28"/>
  <c r="C157" i="28"/>
  <c r="C158" i="28"/>
  <c r="C159" i="28"/>
  <c r="C160" i="28"/>
  <c r="C161" i="28"/>
  <c r="C162" i="28"/>
  <c r="C163" i="28"/>
  <c r="C164" i="28"/>
  <c r="C165" i="28"/>
  <c r="C166" i="28"/>
  <c r="C167" i="28"/>
  <c r="C168" i="28"/>
  <c r="C169" i="28"/>
  <c r="C170" i="28"/>
  <c r="C171" i="28"/>
  <c r="C172" i="28"/>
  <c r="C173" i="28"/>
  <c r="C174" i="28"/>
  <c r="C175" i="28"/>
  <c r="C176" i="28"/>
  <c r="C177" i="28"/>
  <c r="C178" i="28"/>
  <c r="C179" i="28"/>
  <c r="C180" i="28"/>
  <c r="C181" i="28"/>
  <c r="C182" i="28"/>
  <c r="C183" i="28"/>
  <c r="C184" i="28"/>
  <c r="C185" i="28"/>
  <c r="C186" i="28"/>
  <c r="C187" i="28"/>
  <c r="C188" i="28"/>
  <c r="C189" i="28"/>
  <c r="C190" i="28"/>
  <c r="C191" i="28"/>
  <c r="C192" i="28"/>
  <c r="C193" i="28"/>
  <c r="C194" i="28"/>
  <c r="C195" i="28"/>
  <c r="C196" i="28"/>
  <c r="C197" i="28"/>
  <c r="C198" i="28"/>
  <c r="C199" i="28"/>
  <c r="C200" i="28"/>
  <c r="F146" i="9" l="1"/>
  <c r="F35" i="9" l="1"/>
  <c r="F89" i="9"/>
  <c r="F87" i="9"/>
  <c r="F85" i="9"/>
  <c r="F83" i="9"/>
  <c r="F78" i="9"/>
  <c r="F76" i="9"/>
  <c r="F74" i="9"/>
  <c r="F72" i="9"/>
  <c r="F67" i="9"/>
  <c r="F65" i="9"/>
  <c r="F63" i="9"/>
  <c r="F61" i="9"/>
  <c r="F53" i="9"/>
  <c r="F51" i="9"/>
  <c r="F49" i="9"/>
  <c r="F156" i="9"/>
  <c r="F154" i="9"/>
  <c r="F152" i="9"/>
  <c r="F150" i="9"/>
  <c r="E146" i="9"/>
  <c r="E156" i="9" l="1"/>
  <c r="E154" i="9"/>
  <c r="E152" i="9"/>
  <c r="E150" i="9"/>
  <c r="F141" i="9"/>
  <c r="F139" i="9"/>
  <c r="F137" i="9"/>
  <c r="F135" i="9"/>
  <c r="E141" i="9"/>
  <c r="E139" i="9"/>
  <c r="E137" i="9"/>
  <c r="E135" i="9"/>
  <c r="F124" i="9"/>
  <c r="F122" i="9"/>
  <c r="E124" i="9"/>
  <c r="F128" i="9"/>
  <c r="F126" i="9"/>
  <c r="F115" i="9"/>
  <c r="F113" i="9"/>
  <c r="F111" i="9"/>
  <c r="F109" i="9"/>
  <c r="F102" i="9"/>
  <c r="F100" i="9"/>
  <c r="F98" i="9"/>
  <c r="F96" i="9"/>
  <c r="E111" i="9"/>
  <c r="E98" i="9"/>
  <c r="E78" i="9"/>
  <c r="E76" i="9"/>
  <c r="E74" i="9"/>
  <c r="E72" i="9"/>
  <c r="E83" i="9"/>
  <c r="E61" i="9"/>
  <c r="E65" i="9"/>
  <c r="E63" i="9"/>
  <c r="F55" i="9"/>
  <c r="E55" i="9"/>
  <c r="F39" i="9"/>
  <c r="F41" i="9"/>
  <c r="F43" i="9"/>
  <c r="F45" i="9"/>
  <c r="E45" i="9"/>
  <c r="E51" i="9"/>
  <c r="E39" i="9"/>
  <c r="F18" i="9" l="1"/>
  <c r="F14" i="9"/>
  <c r="F10" i="9"/>
  <c r="E18" i="9"/>
  <c r="E14" i="9"/>
  <c r="E20" i="9"/>
  <c r="F20" i="9"/>
  <c r="E10" i="9"/>
  <c r="B15" i="27" l="1"/>
  <c r="B14" i="27"/>
  <c r="B12" i="27"/>
  <c r="B13" i="27"/>
  <c r="B11" i="27"/>
  <c r="B10" i="27"/>
  <c r="B9" i="27"/>
  <c r="B8" i="27"/>
  <c r="B7" i="27"/>
  <c r="B6" i="27"/>
  <c r="B5" i="27"/>
  <c r="B4" i="27"/>
  <c r="B3" i="27"/>
  <c r="B2" i="27"/>
  <c r="E72" i="3" l="1"/>
  <c r="F72" i="3" s="1"/>
  <c r="E71" i="3"/>
  <c r="F71" i="3" s="1"/>
  <c r="E130" i="3" l="1"/>
  <c r="F130" i="3" s="1"/>
  <c r="E120" i="3"/>
  <c r="F120" i="3" s="1"/>
  <c r="E119" i="3"/>
  <c r="F119" i="3" s="1"/>
  <c r="E118" i="3"/>
  <c r="F118" i="3" s="1"/>
  <c r="E117" i="3"/>
  <c r="F117" i="3" s="1"/>
  <c r="E115" i="3"/>
  <c r="F115" i="3" s="1"/>
  <c r="E138" i="3"/>
  <c r="F138" i="3" s="1"/>
  <c r="E137" i="3"/>
  <c r="F137" i="3" s="1"/>
  <c r="E136" i="3"/>
  <c r="F136" i="3" s="1"/>
  <c r="E134" i="3"/>
  <c r="F134" i="3" s="1"/>
  <c r="E129" i="3"/>
  <c r="F129" i="3" s="1"/>
  <c r="E125" i="3"/>
  <c r="F125" i="3" s="1"/>
  <c r="E124" i="3"/>
  <c r="F124" i="3" s="1"/>
  <c r="E111" i="3"/>
  <c r="F111" i="3" s="1"/>
  <c r="E110" i="3"/>
  <c r="F110" i="3" s="1"/>
  <c r="E109" i="3"/>
  <c r="F109" i="3" s="1"/>
  <c r="E108" i="3"/>
  <c r="F108" i="3" s="1"/>
  <c r="E107" i="3"/>
  <c r="F107" i="3" s="1"/>
  <c r="E105" i="3"/>
  <c r="F105" i="3" s="1"/>
  <c r="E101" i="3"/>
  <c r="F101" i="3" s="1"/>
  <c r="E100" i="3"/>
  <c r="F100" i="3" s="1"/>
  <c r="E99" i="3"/>
  <c r="F99" i="3" s="1"/>
  <c r="E98" i="3"/>
  <c r="F98" i="3" s="1"/>
  <c r="E97" i="3"/>
  <c r="F97" i="3" s="1"/>
  <c r="E96" i="3"/>
  <c r="F96" i="3" s="1"/>
  <c r="E95" i="3"/>
  <c r="F95" i="3" s="1"/>
  <c r="E94" i="3"/>
  <c r="F94" i="3" s="1"/>
  <c r="E93" i="3"/>
  <c r="F93" i="3" s="1"/>
  <c r="E91" i="3"/>
  <c r="F91" i="3" s="1"/>
  <c r="E87" i="3"/>
  <c r="F87" i="3" s="1"/>
  <c r="E86" i="3"/>
  <c r="F86" i="3" s="1"/>
  <c r="E82" i="3"/>
  <c r="F82" i="3" s="1"/>
  <c r="E81" i="3"/>
  <c r="F81" i="3" s="1"/>
  <c r="E80" i="3"/>
  <c r="F80" i="3" s="1"/>
  <c r="E79" i="3"/>
  <c r="F79" i="3" s="1"/>
  <c r="E78" i="3"/>
  <c r="F78" i="3" s="1"/>
  <c r="E77" i="3"/>
  <c r="F77" i="3" s="1"/>
  <c r="E76" i="3"/>
  <c r="F76" i="3" s="1"/>
  <c r="E74" i="3"/>
  <c r="F74" i="3" s="1"/>
  <c r="E67" i="3"/>
  <c r="F67" i="3" s="1"/>
  <c r="E66" i="3"/>
  <c r="F66" i="3" s="1"/>
  <c r="E65" i="3"/>
  <c r="F65" i="3" s="1"/>
  <c r="E64" i="3"/>
  <c r="F64" i="3" s="1"/>
  <c r="E63" i="3"/>
  <c r="F63" i="3" s="1"/>
  <c r="E61" i="3"/>
  <c r="F61" i="3" s="1"/>
  <c r="E57" i="3"/>
  <c r="F57" i="3" s="1"/>
  <c r="E56" i="3"/>
  <c r="F56" i="3" s="1"/>
  <c r="E55" i="3"/>
  <c r="F55" i="3" s="1"/>
  <c r="E54" i="3"/>
  <c r="F54" i="3" s="1"/>
  <c r="E52" i="3"/>
  <c r="F52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1" i="3"/>
  <c r="F41" i="3" s="1"/>
  <c r="E37" i="3"/>
  <c r="F37" i="3" s="1"/>
  <c r="E36" i="3"/>
  <c r="F36" i="3" s="1"/>
  <c r="E35" i="3"/>
  <c r="F35" i="3" s="1"/>
  <c r="E33" i="3"/>
  <c r="F33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5" i="3"/>
  <c r="F15" i="3" s="1"/>
  <c r="E11" i="3"/>
  <c r="F11" i="3" s="1"/>
  <c r="E10" i="3"/>
  <c r="F10" i="3" s="1"/>
  <c r="E9" i="3"/>
  <c r="F9" i="3" s="1"/>
  <c r="E7" i="3"/>
  <c r="F7" i="3" s="1"/>
  <c r="F142" i="3" l="1"/>
  <c r="E4" i="3" s="1"/>
  <c r="C8" i="5" l="1"/>
  <c r="D8" i="5" s="1"/>
  <c r="B13" i="5"/>
  <c r="C4" i="5" l="1"/>
  <c r="D4" i="5" s="1"/>
  <c r="F8" i="9"/>
  <c r="E128" i="9"/>
  <c r="E126" i="9"/>
  <c r="E122" i="9"/>
  <c r="E115" i="9"/>
  <c r="E113" i="9"/>
  <c r="E109" i="9"/>
  <c r="E102" i="9"/>
  <c r="E100" i="9"/>
  <c r="E96" i="9"/>
  <c r="E89" i="9"/>
  <c r="E87" i="9"/>
  <c r="E85" i="9"/>
  <c r="E67" i="9"/>
  <c r="E53" i="9"/>
  <c r="E49" i="9"/>
  <c r="E43" i="9"/>
  <c r="E41" i="9"/>
  <c r="E35" i="9"/>
  <c r="E24" i="9"/>
  <c r="E8" i="9"/>
  <c r="B9" i="5" l="1"/>
  <c r="F2" i="4"/>
  <c r="F1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Lacroix, Christophe</author>
  </authors>
  <commentList>
    <comment ref="E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  <comment ref="E1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  <comment ref="E3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  <comment ref="E4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  <comment ref="E5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  <comment ref="E62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  <comment ref="E75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  <comment ref="E92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  <comment ref="E106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  <comment ref="E116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  <comment ref="E135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</commentList>
</comments>
</file>

<file path=xl/sharedStrings.xml><?xml version="1.0" encoding="utf-8"?>
<sst xmlns="http://schemas.openxmlformats.org/spreadsheetml/2006/main" count="853" uniqueCount="538">
  <si>
    <t>General Information</t>
  </si>
  <si>
    <t>Please select</t>
  </si>
  <si>
    <t>Yes</t>
  </si>
  <si>
    <t>No</t>
  </si>
  <si>
    <t>Terrorism</t>
  </si>
  <si>
    <t>Marine</t>
  </si>
  <si>
    <t>Political Risks</t>
  </si>
  <si>
    <t>Kidnap &amp; Ransom</t>
  </si>
  <si>
    <t>Real Estate</t>
  </si>
  <si>
    <t>Aviation</t>
  </si>
  <si>
    <t>Reinsurance</t>
  </si>
  <si>
    <t>If 'Yes', please list :</t>
  </si>
  <si>
    <t>Progress</t>
  </si>
  <si>
    <t>Markets</t>
  </si>
  <si>
    <t>Sum</t>
  </si>
  <si>
    <t>Test</t>
  </si>
  <si>
    <t>Overall Onboarding progress</t>
  </si>
  <si>
    <t>Checklist text</t>
  </si>
  <si>
    <t>This section has been fully completed</t>
  </si>
  <si>
    <t>This section is almost completed</t>
  </si>
  <si>
    <t>This section is outstanding</t>
  </si>
  <si>
    <t>This section has been started</t>
  </si>
  <si>
    <t>N/A</t>
  </si>
  <si>
    <t>Company Details</t>
  </si>
  <si>
    <t>Section 1: Information about your company</t>
  </si>
  <si>
    <t>Registered Company Name:</t>
  </si>
  <si>
    <t>Company Address:</t>
  </si>
  <si>
    <t>Qualifying</t>
  </si>
  <si>
    <t>Affiliate of Qualifying Company</t>
  </si>
  <si>
    <t>Non-Qualifying Company</t>
  </si>
  <si>
    <t>Section 2: PPL Contacts</t>
  </si>
  <si>
    <t>Email address:</t>
  </si>
  <si>
    <t>Approvers will authorise:</t>
  </si>
  <si>
    <t>Please enable the content of this form if asked to do so</t>
  </si>
  <si>
    <t>This form contains dynamic content that depends on your responses. Enabling content will ensure the form works as intended</t>
  </si>
  <si>
    <t>Is approval required to setup new users?</t>
  </si>
  <si>
    <t>-</t>
  </si>
  <si>
    <t>Finance Manager contact:</t>
  </si>
  <si>
    <t>Finance Manager</t>
  </si>
  <si>
    <t>Publicity contact:</t>
  </si>
  <si>
    <t>PPL contact name at your firm who will be listed on the PPL website</t>
  </si>
  <si>
    <t>PPL contact name at your firm who will be the main contact for BAU queries:</t>
  </si>
  <si>
    <t>Once we have your completed form we will create your accounts. If we require more information, we will contact you.</t>
  </si>
  <si>
    <t>Business as usual contact (BAU):</t>
  </si>
  <si>
    <t>E-Mail Address</t>
  </si>
  <si>
    <t>Telephone Number</t>
  </si>
  <si>
    <t>Role</t>
  </si>
  <si>
    <t>User No.</t>
  </si>
  <si>
    <t>Read-only</t>
  </si>
  <si>
    <r>
      <rPr>
        <i/>
        <sz val="11"/>
        <color theme="2" tint="-0.499984740745262"/>
        <rFont val="Calibri"/>
        <family val="2"/>
        <scheme val="minor"/>
      </rPr>
      <t>Example:</t>
    </r>
    <r>
      <rPr>
        <sz val="11"/>
        <color theme="2" tint="-0.499984740745262"/>
        <rFont val="Calibri"/>
        <family val="2"/>
        <scheme val="minor"/>
      </rPr>
      <t xml:space="preserve">  1</t>
    </r>
  </si>
  <si>
    <t>Data Protection Officer (DPO):</t>
  </si>
  <si>
    <t>Your General Information</t>
  </si>
  <si>
    <t>Your Company Details</t>
  </si>
  <si>
    <t>Your User Details</t>
  </si>
  <si>
    <r>
      <t xml:space="preserve">Company Logo:
</t>
    </r>
    <r>
      <rPr>
        <i/>
        <sz val="9"/>
        <rFont val="Calibri"/>
        <family val="2"/>
        <scheme val="minor"/>
      </rPr>
      <t>If you wish your company logo to be 
displayed on the platform, please 
paste it here or send by email separately.</t>
    </r>
  </si>
  <si>
    <t>Accident &amp; Health (A&amp;H)</t>
  </si>
  <si>
    <t>Bloodstock/Livestock (B/L)</t>
  </si>
  <si>
    <t>Bloodstock</t>
  </si>
  <si>
    <t>Livestock</t>
  </si>
  <si>
    <t>Casualty</t>
  </si>
  <si>
    <t>Construction</t>
  </si>
  <si>
    <t>Energy</t>
  </si>
  <si>
    <t>Financial and Professional Lines (FPL)</t>
  </si>
  <si>
    <t>Property</t>
  </si>
  <si>
    <t>Reset</t>
  </si>
  <si>
    <t>Facilities</t>
  </si>
  <si>
    <t>What percentage of your Facilities business are Binders?</t>
  </si>
  <si>
    <t>Bloodstock/Livestock</t>
  </si>
  <si>
    <t>Kidnap &amp; Ransom (K&amp;R)</t>
  </si>
  <si>
    <t>Political Risks (PR)</t>
  </si>
  <si>
    <t>Real Estate (RE)</t>
  </si>
  <si>
    <t>Reinsurance (RI)</t>
  </si>
  <si>
    <r>
      <t xml:space="preserve">Required and involved in providing authorisation:  
• to users moving teams and account upgrades to Full Binding or Facility Admin (Manage Users) etc.
</t>
    </r>
    <r>
      <rPr>
        <b/>
        <i/>
        <sz val="11"/>
        <rFont val="Calibri"/>
        <family val="2"/>
        <scheme val="minor"/>
      </rPr>
      <t>It is encouraged that you nominate 2 approvers.</t>
    </r>
  </si>
  <si>
    <t>Line of business</t>
  </si>
  <si>
    <t>Places business?</t>
  </si>
  <si>
    <t>Contacts</t>
  </si>
  <si>
    <t>Email address</t>
  </si>
  <si>
    <t>Primary Approver</t>
  </si>
  <si>
    <t>Secondary Approver</t>
  </si>
  <si>
    <t>PPL Point of Contact</t>
  </si>
  <si>
    <t>Postcode</t>
  </si>
  <si>
    <t>City</t>
  </si>
  <si>
    <t>Address Line 1:</t>
  </si>
  <si>
    <t>Address Line 2:</t>
  </si>
  <si>
    <t>Region</t>
  </si>
  <si>
    <t>Country</t>
  </si>
  <si>
    <t>Countries</t>
  </si>
  <si>
    <t xml:space="preserve">Afghanistan </t>
  </si>
  <si>
    <t xml:space="preserve">Albania </t>
  </si>
  <si>
    <t xml:space="preserve">Algeria </t>
  </si>
  <si>
    <t xml:space="preserve">American Samoa </t>
  </si>
  <si>
    <t xml:space="preserve">Andorra </t>
  </si>
  <si>
    <t xml:space="preserve">Angola </t>
  </si>
  <si>
    <t xml:space="preserve">Anguilla </t>
  </si>
  <si>
    <t xml:space="preserve">Antigua &amp; Barbuda </t>
  </si>
  <si>
    <t xml:space="preserve">Argentina </t>
  </si>
  <si>
    <t xml:space="preserve">Armenia </t>
  </si>
  <si>
    <t xml:space="preserve">Aruba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</si>
  <si>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</si>
  <si>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</si>
  <si>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</si>
  <si>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</si>
  <si>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</si>
  <si>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</si>
  <si>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</si>
  <si>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</si>
  <si>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</si>
  <si>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</si>
  <si>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</si>
  <si>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Bermuda </t>
  </si>
  <si>
    <t xml:space="preserve">Bhutan </t>
  </si>
  <si>
    <t xml:space="preserve">Bolivia </t>
  </si>
  <si>
    <t xml:space="preserve">Bosnia &amp; Herzegovina </t>
  </si>
  <si>
    <t xml:space="preserve">Botswana </t>
  </si>
  <si>
    <t xml:space="preserve">Brazil </t>
  </si>
  <si>
    <t xml:space="preserve">British Virgin Is. </t>
  </si>
  <si>
    <t xml:space="preserve">Brunei </t>
  </si>
  <si>
    <t xml:space="preserve">Bulgaria </t>
  </si>
  <si>
    <t xml:space="preserve">Burkina Faso </t>
  </si>
  <si>
    <t xml:space="preserve">Burma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</si>
  <si>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</si>
  <si>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</si>
  <si>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</si>
  <si>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</si>
  <si>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</si>
  <si>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Cayman Islands </t>
  </si>
  <si>
    <t xml:space="preserve">Central African Rep. </t>
  </si>
  <si>
    <t xml:space="preserve">Chad </t>
  </si>
  <si>
    <t xml:space="preserve">Chile </t>
  </si>
  <si>
    <t xml:space="preserve">China </t>
  </si>
  <si>
    <t xml:space="preserve">Colombia </t>
  </si>
  <si>
    <t xml:space="preserve">Comoros </t>
  </si>
  <si>
    <t xml:space="preserve">Congo, Dem. Rep. </t>
  </si>
  <si>
    <t xml:space="preserve">Congo, Repub. of the </t>
  </si>
  <si>
    <t xml:space="preserve">Cook Islands </t>
  </si>
  <si>
    <t xml:space="preserve">Costa Rica </t>
  </si>
  <si>
    <t xml:space="preserve">Cote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</si>
  <si>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</si>
  <si>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</si>
  <si>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</si>
  <si>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</si>
  <si>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</si>
  <si>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</si>
  <si>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</si>
  <si>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</si>
  <si>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East Timor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</si>
  <si>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</si>
  <si>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</si>
  <si>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</si>
  <si>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</si>
  <si>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</si>
  <si>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</si>
  <si>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</si>
  <si>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Faroe Islands </t>
  </si>
  <si>
    <t xml:space="preserve">Fiji </t>
  </si>
  <si>
    <t xml:space="preserve">Finland </t>
  </si>
  <si>
    <t xml:space="preserve">France </t>
  </si>
  <si>
    <t xml:space="preserve">French Guiana </t>
  </si>
  <si>
    <t xml:space="preserve">French Polynesia </t>
  </si>
  <si>
    <t xml:space="preserve">Gabon </t>
  </si>
  <si>
    <t xml:space="preserve">Gambia, The </t>
  </si>
  <si>
    <t xml:space="preserve">Gaza Strip </t>
  </si>
  <si>
    <t xml:space="preserve">Georgia </t>
  </si>
  <si>
    <t xml:space="preserve">Germany </t>
  </si>
  <si>
    <t xml:space="preserve">Ghana </t>
  </si>
  <si>
    <t xml:space="preserve">Gibraltar </t>
  </si>
  <si>
    <t xml:space="preserve">Greece </t>
  </si>
  <si>
    <t xml:space="preserve">Greenland </t>
  </si>
  <si>
    <t xml:space="preserve">Grenada </t>
  </si>
  <si>
    <t xml:space="preserve">Guadeloupe </t>
  </si>
  <si>
    <t xml:space="preserve">Guam </t>
  </si>
  <si>
    <t xml:space="preserve">Guatemala </t>
  </si>
  <si>
    <t xml:space="preserve">Guernsey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</si>
  <si>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</si>
  <si>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</si>
  <si>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</si>
  <si>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</si>
  <si>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</si>
  <si>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</si>
  <si>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</si>
  <si>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</si>
  <si>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</si>
  <si>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</si>
  <si>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</si>
  <si>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</si>
  <si>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</si>
  <si>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Isle of Man </t>
  </si>
  <si>
    <t xml:space="preserve">Israel </t>
  </si>
  <si>
    <t xml:space="preserve">Italy </t>
  </si>
  <si>
    <t xml:space="preserve">Jamaica </t>
  </si>
  <si>
    <t xml:space="preserve">Japan </t>
  </si>
  <si>
    <t xml:space="preserve">Jersey </t>
  </si>
  <si>
    <t xml:space="preserve">Jordan </t>
  </si>
  <si>
    <t xml:space="preserve">Kazakhstan </t>
  </si>
  <si>
    <t xml:space="preserve">Kenya </t>
  </si>
  <si>
    <t xml:space="preserve">Kiribati </t>
  </si>
  <si>
    <t xml:space="preserve">Korea, North </t>
  </si>
  <si>
    <t xml:space="preserve">Korea, South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</si>
  <si>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</si>
  <si>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</si>
  <si>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</si>
  <si>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</si>
  <si>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</si>
  <si>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</si>
  <si>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</si>
  <si>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</si>
  <si>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</si>
  <si>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</si>
  <si>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</si>
  <si>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Macau </t>
  </si>
  <si>
    <t xml:space="preserve">Macedonia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</si>
  <si>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</si>
  <si>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</si>
  <si>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</si>
  <si>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</si>
  <si>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</si>
  <si>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</si>
  <si>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</si>
  <si>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Martinique </t>
  </si>
  <si>
    <t xml:space="preserve">Mauritania </t>
  </si>
  <si>
    <t xml:space="preserve">Mauritius </t>
  </si>
  <si>
    <t xml:space="preserve">Mayotte </t>
  </si>
  <si>
    <t xml:space="preserve">Mexico </t>
  </si>
  <si>
    <t xml:space="preserve">Micronesia, Fed. St. </t>
  </si>
  <si>
    <t xml:space="preserve">Moldova </t>
  </si>
  <si>
    <t xml:space="preserve">Monaco </t>
  </si>
  <si>
    <t xml:space="preserve">Mongolia </t>
  </si>
  <si>
    <t xml:space="preserve">Montserrat </t>
  </si>
  <si>
    <t xml:space="preserve">Morocco </t>
  </si>
  <si>
    <t xml:space="preserve">Mozambique </t>
  </si>
  <si>
    <t xml:space="preserve">Namibia </t>
  </si>
  <si>
    <t xml:space="preserve">Nauru </t>
  </si>
  <si>
    <t xml:space="preserve">Nepal </t>
  </si>
  <si>
    <t xml:space="preserve">Netherlands </t>
  </si>
  <si>
    <t xml:space="preserve">Netherlands Antilles </t>
  </si>
  <si>
    <t xml:space="preserve">New Caledonia </t>
  </si>
  <si>
    <t xml:space="preserve">New Zealand </t>
  </si>
  <si>
    <t xml:space="preserve">Nicaragua </t>
  </si>
  <si>
    <t xml:space="preserve">Niger </t>
  </si>
  <si>
    <t xml:space="preserve">Nigeria </t>
  </si>
  <si>
    <t xml:space="preserve">N. Mariana Islands </t>
  </si>
  <si>
    <t xml:space="preserve">Norway </t>
  </si>
  <si>
    <t xml:space="preserve">Oman </t>
  </si>
  <si>
    <t xml:space="preserve">Pakistan </t>
  </si>
  <si>
    <t xml:space="preserve">Palau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</si>
  <si>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</si>
  <si>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</si>
  <si>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</si>
  <si>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</si>
  <si>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</si>
  <si>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</si>
  <si>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</si>
  <si>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Puerto Rico </t>
  </si>
  <si>
    <t xml:space="preserve">Qatar </t>
  </si>
  <si>
    <t xml:space="preserve">Reunion </t>
  </si>
  <si>
    <t xml:space="preserve">Romania </t>
  </si>
  <si>
    <t xml:space="preserve">Russia </t>
  </si>
  <si>
    <t xml:space="preserve">Rwanda </t>
  </si>
  <si>
    <t xml:space="preserve">Saint Helena </t>
  </si>
  <si>
    <t xml:space="preserve">Saint Kitts &amp; Nevis </t>
  </si>
  <si>
    <t xml:space="preserve">Saint Lucia </t>
  </si>
  <si>
    <t xml:space="preserve">St Pierre &amp; Miquelon </t>
  </si>
  <si>
    <t xml:space="preserve">Saint Vincent and the Grenadines </t>
  </si>
  <si>
    <t xml:space="preserve">Samoa </t>
  </si>
  <si>
    <t xml:space="preserve">San Marino </t>
  </si>
  <si>
    <t xml:space="preserve">Sao Tome &amp; Principe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</si>
  <si>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</si>
  <si>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</si>
  <si>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</si>
  <si>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</si>
  <si>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</si>
  <si>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</si>
  <si>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</si>
  <si>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</si>
  <si>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</si>
  <si>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</si>
  <si>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</si>
  <si>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Spain </t>
  </si>
  <si>
    <t xml:space="preserve">Sri Lanka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</si>
  <si>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</si>
  <si>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</si>
  <si>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</si>
  <si>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</si>
  <si>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</si>
  <si>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</si>
  <si>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</si>
  <si>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</si>
  <si>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</si>
  <si>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</si>
  <si>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Togo </t>
  </si>
  <si>
    <t xml:space="preserve">Tonga </t>
  </si>
  <si>
    <t xml:space="preserve">Trinidad &amp; Tobago </t>
  </si>
  <si>
    <t xml:space="preserve">Tunisia </t>
  </si>
  <si>
    <t xml:space="preserve">Turkey </t>
  </si>
  <si>
    <t xml:space="preserve">Turkmenistan </t>
  </si>
  <si>
    <t xml:space="preserve">Turks &amp; Caicos Is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</si>
  <si>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</si>
  <si>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</si>
  <si>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</si>
  <si>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</si>
  <si>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</si>
  <si>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</si>
  <si>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</si>
  <si>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</si>
  <si>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</si>
  <si>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Venezuela </t>
  </si>
  <si>
    <t xml:space="preserve">Vietnam </t>
  </si>
  <si>
    <t xml:space="preserve">Virgin Islands </t>
  </si>
  <si>
    <t xml:space="preserve">Wallis and Futuna </t>
  </si>
  <si>
    <t xml:space="preserve">West Bank </t>
  </si>
  <si>
    <t xml:space="preserve">Western Sahara </t>
  </si>
  <si>
    <t xml:space="preserve">Yemen </t>
  </si>
  <si>
    <t xml:space="preserve">Zambia </t>
  </si>
  <si>
    <t xml:space="preserve">Zimbabwe </t>
  </si>
  <si>
    <t>First Name:</t>
  </si>
  <si>
    <t>Last Name:</t>
  </si>
  <si>
    <t>First name:</t>
  </si>
  <si>
    <t>Last name:</t>
  </si>
  <si>
    <t>Telephone number:</t>
  </si>
  <si>
    <t>In-house Training:</t>
  </si>
  <si>
    <t>PPL contact name at your firm who will be the main contact for data protection queries:</t>
  </si>
  <si>
    <t>PPL Sponsor</t>
  </si>
  <si>
    <t>PPL contacts:</t>
  </si>
  <si>
    <t>Do you have in-house training capabilities?</t>
  </si>
  <si>
    <t>PPL contact name at your firm who will be the main contact for in-house training:</t>
  </si>
  <si>
    <t>PPL Approval contacts:</t>
  </si>
  <si>
    <r>
      <t xml:space="preserve">• new users setup;
- if new users </t>
    </r>
    <r>
      <rPr>
        <u/>
        <sz val="11"/>
        <rFont val="Calibri"/>
        <family val="2"/>
        <scheme val="minor"/>
      </rPr>
      <t>require approval</t>
    </r>
    <r>
      <rPr>
        <sz val="11"/>
        <rFont val="Calibri"/>
        <family val="2"/>
        <scheme val="minor"/>
      </rPr>
      <t xml:space="preserve">, approvers will be contacted </t>
    </r>
    <r>
      <rPr>
        <b/>
        <sz val="11"/>
        <rFont val="Calibri"/>
        <family val="2"/>
        <scheme val="minor"/>
      </rPr>
      <t>before</t>
    </r>
    <r>
      <rPr>
        <sz val="11"/>
        <rFont val="Calibri"/>
        <family val="2"/>
        <scheme val="minor"/>
      </rPr>
      <t xml:space="preserve"> they are setup. 
- if </t>
    </r>
    <r>
      <rPr>
        <u/>
        <sz val="11"/>
        <rFont val="Calibri"/>
        <family val="2"/>
        <scheme val="minor"/>
      </rPr>
      <t>approval is not required</t>
    </r>
    <r>
      <rPr>
        <sz val="11"/>
        <rFont val="Calibri"/>
        <family val="2"/>
        <scheme val="minor"/>
      </rPr>
      <t xml:space="preserve">, approvers will be notified by email </t>
    </r>
    <r>
      <rPr>
        <b/>
        <sz val="11"/>
        <rFont val="Calibri"/>
        <family val="2"/>
        <scheme val="minor"/>
      </rPr>
      <t>after</t>
    </r>
    <r>
      <rPr>
        <sz val="11"/>
        <rFont val="Calibri"/>
        <family val="2"/>
        <scheme val="minor"/>
      </rPr>
      <t xml:space="preserve"> new users have been setup.</t>
    </r>
  </si>
  <si>
    <t>LoginId</t>
  </si>
  <si>
    <t>Password</t>
  </si>
  <si>
    <t>EmailAddress</t>
  </si>
  <si>
    <t>FirstName</t>
  </si>
  <si>
    <t>LastName</t>
  </si>
  <si>
    <t>AddressLine1</t>
  </si>
  <si>
    <t>AddressLine2</t>
  </si>
  <si>
    <t>State</t>
  </si>
  <si>
    <t>PostalCode</t>
  </si>
  <si>
    <t>ContactNumber</t>
  </si>
  <si>
    <t>IsActive</t>
  </si>
  <si>
    <t>Broker or Underwriter</t>
  </si>
  <si>
    <t>Organisation</t>
  </si>
  <si>
    <t>Class of Business</t>
  </si>
  <si>
    <t>First Name</t>
  </si>
  <si>
    <t>Last Name</t>
  </si>
  <si>
    <t>This list will automatically populate to reflect your answers in the following tabs:</t>
  </si>
  <si>
    <t>Personal Accident (including Travel)?</t>
  </si>
  <si>
    <t>Contingency?</t>
  </si>
  <si>
    <t>Satellite/Space?</t>
  </si>
  <si>
    <t>General Aviation?</t>
  </si>
  <si>
    <t>Airlines?</t>
  </si>
  <si>
    <t>Hull Deductible?</t>
  </si>
  <si>
    <t>Hull War?</t>
  </si>
  <si>
    <t>Excess War Liability?</t>
  </si>
  <si>
    <t>Products Liability?</t>
  </si>
  <si>
    <t>Airport Liability?</t>
  </si>
  <si>
    <t>Contingent Aviation?</t>
  </si>
  <si>
    <t>Contingent Hull?</t>
  </si>
  <si>
    <t>Contingent Liability?</t>
  </si>
  <si>
    <t>Bank / Lessors?</t>
  </si>
  <si>
    <t>Any other classes within your A&amp;H department?</t>
  </si>
  <si>
    <t>Any other classes within your Aviation department?</t>
  </si>
  <si>
    <t>Any other classes within your B/L department?</t>
  </si>
  <si>
    <t>General Liability?</t>
  </si>
  <si>
    <t>Employers' Liability/WCA?</t>
  </si>
  <si>
    <t>Public Liability?</t>
  </si>
  <si>
    <t>Product Liability?</t>
  </si>
  <si>
    <t>Medical Malpractice?</t>
  </si>
  <si>
    <t>Any other classes within your Casualty department?</t>
  </si>
  <si>
    <t>Any other classes within your Construction department?</t>
  </si>
  <si>
    <t>Onshore Energy?</t>
  </si>
  <si>
    <t>Offshore Energy?</t>
  </si>
  <si>
    <t>Energy Liability?</t>
  </si>
  <si>
    <t>Power (Including Nuclear)?</t>
  </si>
  <si>
    <t>Any other classes within your Energy department?</t>
  </si>
  <si>
    <t>Any other classes within your FPL department?</t>
  </si>
  <si>
    <t>Do you place any other classes within your K&amp;R department?</t>
  </si>
  <si>
    <t>Onshore Construction?</t>
  </si>
  <si>
    <t>Offshore Construction?</t>
  </si>
  <si>
    <t>Mining?</t>
  </si>
  <si>
    <t>Directors and Officers (D&amp;O)?</t>
  </si>
  <si>
    <t>Financial Institutions (FI)?</t>
  </si>
  <si>
    <t>Professional Liability (PL)?</t>
  </si>
  <si>
    <t>Cyber?</t>
  </si>
  <si>
    <t>Healthcare?</t>
  </si>
  <si>
    <t>Hull?</t>
  </si>
  <si>
    <t>Marine Construction?</t>
  </si>
  <si>
    <t>War?</t>
  </si>
  <si>
    <t>Yacht?</t>
  </si>
  <si>
    <t>Cargo?</t>
  </si>
  <si>
    <t>Marine Liability?</t>
  </si>
  <si>
    <t>Ports and Terminals?</t>
  </si>
  <si>
    <t>Specie (including fine arts, jewellers block 
and cash in transit?</t>
  </si>
  <si>
    <t>Any other classes within your Marine department?</t>
  </si>
  <si>
    <t>Political Risks?</t>
  </si>
  <si>
    <t>Contract Frustration?</t>
  </si>
  <si>
    <t>Trade Credit?</t>
  </si>
  <si>
    <t>Financial Guarantee?</t>
  </si>
  <si>
    <t>Any other classes within your Political Risks department?</t>
  </si>
  <si>
    <t>Non-Marine Property?</t>
  </si>
  <si>
    <t>Product Recall?</t>
  </si>
  <si>
    <t>Any other classes within your Property department?</t>
  </si>
  <si>
    <t>Do you place any other classes within your Real Estate department?</t>
  </si>
  <si>
    <t>Do you place any other classes within your Treaty Reinsurance department?</t>
  </si>
  <si>
    <t>Terrorism?</t>
  </si>
  <si>
    <t>Political Violence?</t>
  </si>
  <si>
    <t>Any other classes within your Terrorism department?</t>
  </si>
  <si>
    <t>Cascade response</t>
  </si>
  <si>
    <t>Yes to all/most</t>
  </si>
  <si>
    <t>No to most</t>
  </si>
  <si>
    <t>ç</t>
  </si>
  <si>
    <t>Easy selection tool.</t>
  </si>
  <si>
    <t>Type</t>
  </si>
  <si>
    <t>Publicity contact</t>
  </si>
  <si>
    <t>BAU contact</t>
  </si>
  <si>
    <t>In-house trainer</t>
  </si>
  <si>
    <t>Data Protection Officer</t>
  </si>
  <si>
    <t>PPL C-Suite</t>
  </si>
  <si>
    <t xml:space="preserve">Please ensure you are using the latest version of this onboarding form. </t>
  </si>
  <si>
    <t>To download the latest version of this form and/or the guidance notes, please visit:</t>
  </si>
  <si>
    <t>Are you member of an association?</t>
  </si>
  <si>
    <t>If yes, which association?</t>
  </si>
  <si>
    <t>Stamps Access</t>
  </si>
  <si>
    <t>1, 2, 3</t>
  </si>
  <si>
    <t>Full-binding</t>
  </si>
  <si>
    <t>Do you write:</t>
  </si>
  <si>
    <t>Notification</t>
  </si>
  <si>
    <t>Notify team</t>
  </si>
  <si>
    <t>Notify individual</t>
  </si>
  <si>
    <t>Notify both</t>
  </si>
  <si>
    <t>john.smith@abcinsurance.com</t>
  </si>
  <si>
    <t>Your Stamps</t>
  </si>
  <si>
    <t>2.10</t>
  </si>
  <si>
    <t>Carrier Setup Form</t>
  </si>
  <si>
    <t>Please list the stamps you wish to have setup to accept risks including any codes:</t>
  </si>
  <si>
    <t>DUNS</t>
  </si>
  <si>
    <t>Lloyds code</t>
  </si>
  <si>
    <t>LBS Code</t>
  </si>
  <si>
    <t>LORS Code</t>
  </si>
  <si>
    <t>LIRMA</t>
  </si>
  <si>
    <t>ILU</t>
  </si>
  <si>
    <t>No Characters</t>
  </si>
  <si>
    <t>Stamp 1</t>
  </si>
  <si>
    <t>Stamp 2</t>
  </si>
  <si>
    <t>Stamp 3</t>
  </si>
  <si>
    <t>Stamp 4</t>
  </si>
  <si>
    <t>Stamp 5</t>
  </si>
  <si>
    <t>Stamp 6</t>
  </si>
  <si>
    <t>Stamp 7</t>
  </si>
  <si>
    <t>Stamp 8</t>
  </si>
  <si>
    <t>Stamp 9</t>
  </si>
  <si>
    <t>Stamp 10</t>
  </si>
  <si>
    <t>Stamp 11</t>
  </si>
  <si>
    <t>Stamp 12</t>
  </si>
  <si>
    <t>Stamp 13</t>
  </si>
  <si>
    <t>Stamp 14</t>
  </si>
  <si>
    <t>Stamp 15</t>
  </si>
  <si>
    <t>Stamp 16</t>
  </si>
  <si>
    <t>Stamp 17</t>
  </si>
  <si>
    <t>Stamp 18</t>
  </si>
  <si>
    <t>Stamp 19</t>
  </si>
  <si>
    <t>Stamp 20</t>
  </si>
  <si>
    <t>Stamp 21</t>
  </si>
  <si>
    <t>Stamp 22</t>
  </si>
  <si>
    <t>Stamp 23</t>
  </si>
  <si>
    <t>Stamp 24</t>
  </si>
  <si>
    <t>Stamp 25</t>
  </si>
  <si>
    <t>A - Elective</t>
  </si>
  <si>
    <t>Our company is PPL/SDC member. All stamps are sent to SDC (including LIC)</t>
  </si>
  <si>
    <t>B - Elective</t>
  </si>
  <si>
    <t>Our company is PPL/SDC member. All stamps are sent to SDC (excluding LIC)</t>
  </si>
  <si>
    <t>C - Non Elective</t>
  </si>
  <si>
    <t>Our company is not a PPL/SDC member. But LIC stamps only are sent to SDC</t>
  </si>
  <si>
    <t>D - Non Elective</t>
  </si>
  <si>
    <t>Our company is not a PPL/SDC member. Nothing is sent to SDC</t>
  </si>
  <si>
    <t>SDC Configuration</t>
  </si>
  <si>
    <t>Permitted Territory</t>
  </si>
  <si>
    <t>Permitted Territory
(See key below)</t>
  </si>
  <si>
    <t>Checklist</t>
  </si>
  <si>
    <t>See key to SDC configuration below</t>
  </si>
  <si>
    <t>Please select here</t>
  </si>
  <si>
    <t>Section 3: Line Conditions</t>
  </si>
  <si>
    <t>Add you Line Conditions below:</t>
  </si>
  <si>
    <t>Carrier</t>
  </si>
  <si>
    <t>Registered Company Name</t>
  </si>
  <si>
    <t>Address Line 1</t>
  </si>
  <si>
    <t>Address Line 2</t>
  </si>
  <si>
    <t xml:space="preserve">City </t>
  </si>
  <si>
    <t>Your Classes</t>
  </si>
  <si>
    <t>Please tell us about the classes you write:</t>
  </si>
  <si>
    <t>Detailed Classes of business</t>
  </si>
  <si>
    <t>If Yes, list</t>
  </si>
  <si>
    <t>Stamps user access</t>
  </si>
  <si>
    <t>If you need to setup new users, please use the 'New Users' configuration form</t>
  </si>
  <si>
    <t>New</t>
  </si>
  <si>
    <t>Replacing</t>
  </si>
  <si>
    <t>Disable entirely</t>
  </si>
  <si>
    <t>Non-bureau</t>
  </si>
  <si>
    <t>Code Type</t>
  </si>
  <si>
    <t>Code</t>
  </si>
  <si>
    <t>Connections notification</t>
  </si>
  <si>
    <t>Your name (requestor):</t>
  </si>
  <si>
    <t>Which legal entity is the stamp pertaining to:</t>
  </si>
  <si>
    <t>If you are setting up stamps pertaining to multiple legal entities, please complete one form per legal entity.</t>
  </si>
  <si>
    <t>Association member: IUA</t>
  </si>
  <si>
    <t>Association member: LMA</t>
  </si>
  <si>
    <t>Affiliate</t>
  </si>
  <si>
    <t>Direct to PPL</t>
  </si>
  <si>
    <t>Other</t>
  </si>
  <si>
    <t>Send to SDC?</t>
  </si>
  <si>
    <t>Stamp No</t>
  </si>
  <si>
    <t>John</t>
  </si>
  <si>
    <t xml:space="preserve"> Smith</t>
  </si>
  <si>
    <t>Your company name:</t>
  </si>
  <si>
    <t>If you are not the approver within your organisation, we will seek approval from your company's approver.</t>
  </si>
  <si>
    <t>New stamp or replacing existing stamp?</t>
  </si>
  <si>
    <t>Your Stamps setup</t>
  </si>
  <si>
    <t>Key to Permitted Territory</t>
  </si>
  <si>
    <t>STAMP REPLACEMENT ADDITIONAL INFORMATION</t>
  </si>
  <si>
    <t>Disable stamp being replaced?</t>
  </si>
  <si>
    <t>Keep active</t>
  </si>
  <si>
    <t>Disable for firm orders only (keep active for endorsements)</t>
  </si>
  <si>
    <t>Disable for endorsements only (keep active for firm orders)</t>
  </si>
  <si>
    <t>Please ensure your connections are notified of the replacement</t>
  </si>
  <si>
    <t>1 - Worldwide</t>
  </si>
  <si>
    <t>2 - EEA &amp; UK</t>
  </si>
  <si>
    <t>3 - Worldwide &amp; UK but excluding EEA</t>
  </si>
  <si>
    <t>4 - UK only</t>
  </si>
  <si>
    <t>5 - EEA only</t>
  </si>
  <si>
    <t>6 - Worldwide incl EEA but excluding UK</t>
  </si>
  <si>
    <r>
      <t xml:space="preserve">List your </t>
    </r>
    <r>
      <rPr>
        <b/>
        <sz val="13"/>
        <color rgb="FFFF0000"/>
        <rFont val="Calibri"/>
        <family val="2"/>
        <scheme val="minor"/>
      </rPr>
      <t>existing</t>
    </r>
    <r>
      <rPr>
        <b/>
        <sz val="13"/>
        <rFont val="Calibri"/>
        <family val="2"/>
        <scheme val="minor"/>
      </rPr>
      <t xml:space="preserve"> Full-Binding users who need access to the new stamp(s)</t>
    </r>
  </si>
  <si>
    <t>New Stamp Configuration Form</t>
  </si>
  <si>
    <r>
      <t xml:space="preserve">What stamp is being replaced?
</t>
    </r>
    <r>
      <rPr>
        <sz val="11"/>
        <color theme="1"/>
        <rFont val="Calibri"/>
        <family val="2"/>
        <scheme val="minor"/>
      </rPr>
      <t xml:space="preserve">Add StampId* or Stamp description* of the stamp being replaced
* </t>
    </r>
    <r>
      <rPr>
        <sz val="8"/>
        <color theme="1"/>
        <rFont val="Calibri"/>
        <family val="2"/>
        <scheme val="minor"/>
      </rPr>
      <t>Find StampId's and Stamp descriptions in your company configuration</t>
    </r>
  </si>
  <si>
    <r>
      <t xml:space="preserve">Can this stamp be made available to all brokers?
</t>
    </r>
    <r>
      <rPr>
        <i/>
        <sz val="10"/>
        <color theme="1"/>
        <rFont val="Arial"/>
        <family val="2"/>
      </rPr>
      <t>If no, please list the brokers who require access</t>
    </r>
  </si>
  <si>
    <t>Your e-mail address</t>
  </si>
  <si>
    <t>Your Telephone number:</t>
  </si>
  <si>
    <t>If you need assistance to complete this form, please email us at:</t>
  </si>
  <si>
    <t>https://www.placingplatformlimited.com/useful-information</t>
  </si>
  <si>
    <t>pplenquiries@placingplatformlimited.com</t>
  </si>
  <si>
    <t>Display Name (max. 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</si>
</sst>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"/>
  </numFmts>
  <fonts count="4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5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theme="0"/>
      <name val="Wingdings"/>
      <charset val="2"/>
    </font>
    <font>
      <b/>
      <u/>
      <sz val="13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25"/>
      <color theme="0"/>
      <name val="Wingdings"/>
      <charset val="2"/>
    </font>
    <font>
      <b/>
      <sz val="15"/>
      <color theme="0"/>
      <name val="Calibri Light"/>
      <family val="2"/>
      <scheme val="maj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25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0"/>
      <name val="Calibri"/>
      <family val="2"/>
      <scheme val="minor"/>
    </font>
    <font>
      <b/>
      <i/>
      <u/>
      <sz val="13"/>
      <color theme="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b/>
      <sz val="15"/>
      <color theme="1"/>
      <name val="Calibri Light"/>
      <family val="2"/>
      <scheme val="major"/>
    </font>
    <font>
      <sz val="25"/>
      <color rgb="FFFF0000"/>
      <name val="Wingdings"/>
      <charset val="2"/>
    </font>
    <font>
      <i/>
      <sz val="9"/>
      <name val="Calibri"/>
      <family val="2"/>
      <scheme val="minor"/>
    </font>
    <font>
      <b/>
      <sz val="15"/>
      <name val="Calibri Light"/>
      <family val="2"/>
      <scheme val="major"/>
    </font>
    <font>
      <b/>
      <sz val="20"/>
      <color theme="0"/>
      <name val="Calibri"/>
      <family val="2"/>
      <scheme val="minor"/>
    </font>
    <font>
      <b/>
      <sz val="27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5"/>
      <color theme="0"/>
      <name val="Wingdings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0"/>
      <color theme="1"/>
      <name val="Arial"/>
      <family val="2"/>
    </font>
    <font>
      <b/>
      <sz val="13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969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B0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A3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14">
    <xf numFmtId="0" fontId="0" fillId="0" borderId="0" xfId="0"/>
    <xf numFmtId="0" fontId="0" fillId="2" borderId="0" xfId="0" applyFill="1" applyBorder="1"/>
    <xf numFmtId="0" fontId="6" fillId="0" borderId="0" xfId="0" applyFont="1"/>
    <xf numFmtId="0" fontId="5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top" wrapText="1"/>
    </xf>
    <xf numFmtId="0" fontId="2" fillId="3" borderId="0" xfId="0" applyFont="1" applyFill="1" applyAlignment="1">
      <alignment vertical="center"/>
    </xf>
    <xf numFmtId="0" fontId="7" fillId="3" borderId="0" xfId="0" applyFont="1" applyFill="1" applyBorder="1"/>
    <xf numFmtId="0" fontId="3" fillId="3" borderId="0" xfId="0" applyFont="1" applyFill="1"/>
    <xf numFmtId="0" fontId="9" fillId="3" borderId="0" xfId="0" applyFont="1" applyFill="1" applyBorder="1"/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/>
    </xf>
    <xf numFmtId="0" fontId="11" fillId="3" borderId="0" xfId="0" applyFont="1" applyFill="1" applyBorder="1" applyAlignment="1"/>
    <xf numFmtId="0" fontId="10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top"/>
    </xf>
    <xf numFmtId="9" fontId="13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9" fontId="0" fillId="0" borderId="0" xfId="0" applyNumberFormat="1"/>
    <xf numFmtId="0" fontId="14" fillId="5" borderId="0" xfId="0" applyFont="1" applyFill="1" applyBorder="1"/>
    <xf numFmtId="0" fontId="14" fillId="5" borderId="0" xfId="0" applyFont="1" applyFill="1" applyBorder="1" applyAlignment="1">
      <alignment horizontal="center"/>
    </xf>
    <xf numFmtId="0" fontId="16" fillId="5" borderId="0" xfId="0" applyFont="1" applyFill="1" applyAlignment="1">
      <alignment vertical="center"/>
    </xf>
    <xf numFmtId="0" fontId="18" fillId="5" borderId="0" xfId="0" applyFont="1" applyFill="1" applyAlignment="1">
      <alignment horizontal="left"/>
    </xf>
    <xf numFmtId="0" fontId="19" fillId="5" borderId="0" xfId="0" applyFont="1" applyFill="1" applyBorder="1"/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/>
    </xf>
    <xf numFmtId="0" fontId="8" fillId="5" borderId="0" xfId="0" applyFont="1" applyFill="1" applyBorder="1"/>
    <xf numFmtId="0" fontId="14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 vertical="top"/>
    </xf>
    <xf numFmtId="0" fontId="8" fillId="5" borderId="3" xfId="0" applyFont="1" applyFill="1" applyBorder="1" applyAlignment="1">
      <alignment vertical="top"/>
    </xf>
    <xf numFmtId="0" fontId="14" fillId="5" borderId="4" xfId="0" applyFont="1" applyFill="1" applyBorder="1" applyAlignment="1">
      <alignment vertical="center" wrapText="1"/>
    </xf>
    <xf numFmtId="0" fontId="14" fillId="5" borderId="5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center"/>
    </xf>
    <xf numFmtId="0" fontId="8" fillId="5" borderId="7" xfId="0" applyFont="1" applyFill="1" applyBorder="1" applyAlignment="1">
      <alignment vertical="center"/>
    </xf>
    <xf numFmtId="0" fontId="14" fillId="5" borderId="8" xfId="0" applyFont="1" applyFill="1" applyBorder="1" applyAlignment="1">
      <alignment horizontal="left" vertical="center" wrapText="1"/>
    </xf>
    <xf numFmtId="0" fontId="21" fillId="5" borderId="0" xfId="0" applyFont="1" applyFill="1" applyBorder="1"/>
    <xf numFmtId="0" fontId="17" fillId="5" borderId="0" xfId="1" applyFill="1" applyBorder="1" applyAlignment="1">
      <alignment horizontal="left" vertical="center"/>
    </xf>
    <xf numFmtId="0" fontId="14" fillId="4" borderId="0" xfId="0" applyFont="1" applyFill="1" applyBorder="1"/>
    <xf numFmtId="0" fontId="14" fillId="4" borderId="0" xfId="0" applyFont="1" applyFill="1" applyBorder="1" applyAlignment="1">
      <alignment horizontal="center"/>
    </xf>
    <xf numFmtId="0" fontId="16" fillId="4" borderId="0" xfId="0" applyFont="1" applyFill="1" applyAlignment="1">
      <alignment vertical="center"/>
    </xf>
    <xf numFmtId="0" fontId="18" fillId="4" borderId="0" xfId="0" applyFont="1" applyFill="1" applyAlignment="1">
      <alignment horizontal="left"/>
    </xf>
    <xf numFmtId="0" fontId="7" fillId="2" borderId="0" xfId="0" applyFont="1" applyFill="1" applyBorder="1"/>
    <xf numFmtId="0" fontId="22" fillId="2" borderId="0" xfId="0" applyFont="1" applyFill="1" applyBorder="1" applyAlignment="1">
      <alignment vertical="center"/>
    </xf>
    <xf numFmtId="49" fontId="7" fillId="2" borderId="0" xfId="0" applyNumberFormat="1" applyFont="1" applyFill="1" applyBorder="1"/>
    <xf numFmtId="0" fontId="14" fillId="2" borderId="0" xfId="0" applyFont="1" applyFill="1" applyBorder="1"/>
    <xf numFmtId="0" fontId="14" fillId="4" borderId="0" xfId="0" applyFont="1" applyFill="1"/>
    <xf numFmtId="0" fontId="0" fillId="2" borderId="0" xfId="0" applyFill="1" applyBorder="1" applyAlignment="1">
      <alignment vertical="top" wrapText="1"/>
    </xf>
    <xf numFmtId="49" fontId="3" fillId="2" borderId="0" xfId="0" applyNumberFormat="1" applyFont="1" applyFill="1" applyBorder="1"/>
    <xf numFmtId="49" fontId="5" fillId="2" borderId="0" xfId="0" applyNumberFormat="1" applyFont="1" applyFill="1" applyBorder="1"/>
    <xf numFmtId="0" fontId="6" fillId="2" borderId="0" xfId="0" applyFont="1" applyFill="1" applyBorder="1"/>
    <xf numFmtId="0" fontId="10" fillId="5" borderId="0" xfId="0" applyFont="1" applyFill="1" applyBorder="1" applyAlignment="1">
      <alignment vertical="center"/>
    </xf>
    <xf numFmtId="0" fontId="0" fillId="2" borderId="0" xfId="0" applyFill="1" applyBorder="1" applyAlignment="1">
      <alignment vertical="top"/>
    </xf>
    <xf numFmtId="49" fontId="7" fillId="2" borderId="0" xfId="0" quotePrefix="1" applyNumberFormat="1" applyFont="1" applyFill="1" applyBorder="1"/>
    <xf numFmtId="0" fontId="23" fillId="2" borderId="0" xfId="0" applyFont="1" applyFill="1" applyBorder="1" applyAlignment="1">
      <alignment vertical="center"/>
    </xf>
    <xf numFmtId="0" fontId="21" fillId="4" borderId="0" xfId="0" applyFont="1" applyFill="1" applyBorder="1"/>
    <xf numFmtId="0" fontId="19" fillId="4" borderId="0" xfId="0" applyFont="1" applyFill="1" applyBorder="1"/>
    <xf numFmtId="0" fontId="0" fillId="4" borderId="0" xfId="0" applyFill="1" applyAlignment="1">
      <alignment horizontal="left" vertical="center" indent="1"/>
    </xf>
    <xf numFmtId="0" fontId="0" fillId="4" borderId="0" xfId="0" applyFill="1"/>
    <xf numFmtId="9" fontId="28" fillId="4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4" fillId="4" borderId="2" xfId="0" applyFont="1" applyFill="1" applyBorder="1" applyProtection="1">
      <protection locked="0"/>
    </xf>
    <xf numFmtId="0" fontId="24" fillId="4" borderId="11" xfId="0" applyFont="1" applyFill="1" applyBorder="1" applyProtection="1">
      <protection locked="0"/>
    </xf>
    <xf numFmtId="0" fontId="29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top" wrapText="1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9" fontId="31" fillId="5" borderId="0" xfId="0" applyNumberFormat="1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15" fillId="4" borderId="0" xfId="0" applyFont="1" applyFill="1" applyBorder="1"/>
    <xf numFmtId="0" fontId="7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9" fontId="13" fillId="4" borderId="0" xfId="0" applyNumberFormat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9" fontId="32" fillId="4" borderId="0" xfId="0" applyNumberFormat="1" applyFont="1" applyFill="1" applyAlignment="1">
      <alignment horizontal="center" vertical="center"/>
    </xf>
    <xf numFmtId="0" fontId="0" fillId="3" borderId="0" xfId="0" applyFont="1" applyFill="1" applyBorder="1"/>
    <xf numFmtId="0" fontId="28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14" fillId="4" borderId="2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35" fillId="3" borderId="0" xfId="0" applyFont="1" applyFill="1" applyBorder="1" applyAlignment="1" applyProtection="1">
      <alignment horizontal="center" vertical="center"/>
      <protection locked="0"/>
    </xf>
    <xf numFmtId="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2" borderId="0" xfId="1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6" fillId="7" borderId="2" xfId="0" applyFont="1" applyFill="1" applyBorder="1" applyAlignment="1">
      <alignment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vertical="center"/>
    </xf>
    <xf numFmtId="0" fontId="6" fillId="7" borderId="20" xfId="0" applyFont="1" applyFill="1" applyBorder="1" applyAlignment="1">
      <alignment horizontal="center" vertical="center"/>
    </xf>
    <xf numFmtId="0" fontId="0" fillId="7" borderId="9" xfId="0" applyFill="1" applyBorder="1" applyAlignment="1">
      <alignment vertical="center"/>
    </xf>
    <xf numFmtId="0" fontId="0" fillId="0" borderId="2" xfId="0" applyBorder="1" applyAlignment="1">
      <alignment horizontal="left"/>
    </xf>
    <xf numFmtId="9" fontId="32" fillId="8" borderId="0" xfId="0" applyNumberFormat="1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vertical="center"/>
    </xf>
    <xf numFmtId="0" fontId="0" fillId="0" borderId="0" xfId="0" quotePrefix="1"/>
    <xf numFmtId="0" fontId="0" fillId="0" borderId="0" xfId="0"/>
    <xf numFmtId="0" fontId="0" fillId="0" borderId="0" xfId="0" applyFont="1"/>
    <xf numFmtId="0" fontId="17" fillId="0" borderId="0" xfId="1" applyFill="1" applyBorder="1" applyAlignment="1" applyProtection="1">
      <alignment horizontal="left" vertical="center"/>
      <protection locked="0"/>
    </xf>
    <xf numFmtId="0" fontId="37" fillId="2" borderId="0" xfId="1" applyFont="1" applyFill="1" applyBorder="1" applyAlignment="1">
      <alignment horizontal="center" wrapText="1"/>
    </xf>
    <xf numFmtId="0" fontId="38" fillId="2" borderId="0" xfId="0" applyFont="1" applyFill="1" applyBorder="1" applyAlignment="1">
      <alignment horizontal="center" wrapText="1"/>
    </xf>
    <xf numFmtId="0" fontId="0" fillId="4" borderId="0" xfId="0" applyFont="1" applyFill="1" applyAlignment="1">
      <alignment vertical="center"/>
    </xf>
    <xf numFmtId="0" fontId="0" fillId="9" borderId="0" xfId="0" applyFill="1"/>
    <xf numFmtId="0" fontId="0" fillId="7" borderId="0" xfId="0" applyFill="1"/>
    <xf numFmtId="0" fontId="8" fillId="4" borderId="0" xfId="0" applyFont="1" applyFill="1" applyBorder="1" applyAlignment="1">
      <alignment vertical="center"/>
    </xf>
    <xf numFmtId="0" fontId="34" fillId="3" borderId="0" xfId="0" quotePrefix="1" applyFont="1" applyFill="1" applyBorder="1" applyAlignment="1">
      <alignment horizontal="left" vertical="center" wrapText="1"/>
    </xf>
    <xf numFmtId="0" fontId="39" fillId="3" borderId="0" xfId="0" applyFont="1" applyFill="1" applyBorder="1" applyAlignment="1">
      <alignment horizontal="center" vertical="center"/>
    </xf>
    <xf numFmtId="0" fontId="34" fillId="3" borderId="0" xfId="0" quotePrefix="1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2" xfId="0" applyFill="1" applyBorder="1"/>
    <xf numFmtId="0" fontId="0" fillId="7" borderId="24" xfId="0" applyFont="1" applyFill="1" applyBorder="1"/>
    <xf numFmtId="49" fontId="0" fillId="7" borderId="24" xfId="0" applyNumberFormat="1" applyFont="1" applyFill="1" applyBorder="1"/>
    <xf numFmtId="49" fontId="0" fillId="7" borderId="24" xfId="0" applyNumberFormat="1" applyFont="1" applyFill="1" applyBorder="1" applyAlignment="1">
      <alignment horizontal="center"/>
    </xf>
    <xf numFmtId="0" fontId="0" fillId="7" borderId="20" xfId="0" applyFill="1" applyBorder="1" applyAlignment="1">
      <alignment vertical="center"/>
    </xf>
    <xf numFmtId="0" fontId="14" fillId="5" borderId="0" xfId="0" applyFont="1" applyFill="1" applyBorder="1" applyAlignment="1" applyProtection="1">
      <alignment horizontal="center"/>
      <protection locked="0"/>
    </xf>
    <xf numFmtId="0" fontId="25" fillId="6" borderId="26" xfId="0" applyFont="1" applyFill="1" applyBorder="1" applyAlignment="1">
      <alignment horizontal="center" vertical="center"/>
    </xf>
    <xf numFmtId="0" fontId="25" fillId="6" borderId="27" xfId="0" applyFont="1" applyFill="1" applyBorder="1" applyAlignment="1">
      <alignment horizontal="left" vertical="center" indent="1"/>
    </xf>
    <xf numFmtId="0" fontId="25" fillId="6" borderId="27" xfId="0" applyFont="1" applyFill="1" applyBorder="1" applyAlignment="1">
      <alignment horizontal="center" vertical="center" wrapText="1"/>
    </xf>
    <xf numFmtId="0" fontId="8" fillId="5" borderId="0" xfId="0" quotePrefix="1" applyFont="1" applyFill="1" applyBorder="1" applyAlignment="1">
      <alignment horizontal="left" vertical="center"/>
    </xf>
    <xf numFmtId="0" fontId="43" fillId="10" borderId="2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/>
    <xf numFmtId="0" fontId="0" fillId="0" borderId="31" xfId="0" applyBorder="1"/>
    <xf numFmtId="0" fontId="0" fillId="0" borderId="19" xfId="0" applyBorder="1"/>
    <xf numFmtId="0" fontId="22" fillId="2" borderId="0" xfId="0" applyFont="1" applyFill="1" applyBorder="1" applyAlignment="1">
      <alignment horizontal="center" vertical="center"/>
    </xf>
    <xf numFmtId="0" fontId="44" fillId="4" borderId="25" xfId="0" applyFont="1" applyFill="1" applyBorder="1" applyAlignment="1">
      <alignment horizontal="center"/>
    </xf>
    <xf numFmtId="0" fontId="14" fillId="4" borderId="2" xfId="0" applyFont="1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7" fillId="4" borderId="22" xfId="1" applyFill="1" applyBorder="1" applyAlignment="1" applyProtection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Border="1"/>
    <xf numFmtId="9" fontId="0" fillId="0" borderId="2" xfId="0" applyNumberFormat="1" applyBorder="1" applyAlignment="1">
      <alignment horizontal="left"/>
    </xf>
    <xf numFmtId="0" fontId="24" fillId="4" borderId="10" xfId="0" applyFont="1" applyFill="1" applyBorder="1" applyProtection="1">
      <protection locked="0"/>
    </xf>
    <xf numFmtId="0" fontId="24" fillId="4" borderId="15" xfId="0" applyFont="1" applyFill="1" applyBorder="1" applyProtection="1">
      <protection locked="0"/>
    </xf>
    <xf numFmtId="0" fontId="6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 applyProtection="1">
      <alignment horizontal="left" vertical="top" wrapText="1"/>
      <protection locked="0"/>
    </xf>
    <xf numFmtId="0" fontId="14" fillId="4" borderId="13" xfId="0" applyFont="1" applyFill="1" applyBorder="1" applyAlignment="1" applyProtection="1">
      <alignment horizontal="center" vertical="center" wrapText="1"/>
      <protection locked="0"/>
    </xf>
    <xf numFmtId="0" fontId="14" fillId="4" borderId="14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4" fillId="4" borderId="13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top" wrapText="1"/>
      <protection locked="0"/>
    </xf>
    <xf numFmtId="0" fontId="14" fillId="4" borderId="11" xfId="0" applyFont="1" applyFill="1" applyBorder="1" applyAlignment="1" applyProtection="1">
      <alignment horizontal="center" vertical="top" wrapText="1"/>
      <protection locked="0"/>
    </xf>
    <xf numFmtId="0" fontId="14" fillId="0" borderId="13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Fill="1" applyBorder="1" applyAlignment="1" applyProtection="1">
      <alignment horizontal="center" vertical="top" wrapText="1"/>
      <protection locked="0"/>
    </xf>
    <xf numFmtId="0" fontId="14" fillId="0" borderId="11" xfId="0" applyFont="1" applyFill="1" applyBorder="1" applyAlignment="1" applyProtection="1">
      <alignment horizontal="center" vertical="top" wrapText="1"/>
      <protection locked="0"/>
    </xf>
    <xf numFmtId="0" fontId="26" fillId="11" borderId="12" xfId="0" applyFont="1" applyFill="1" applyBorder="1" applyAlignment="1">
      <alignment horizontal="center"/>
    </xf>
    <xf numFmtId="0" fontId="26" fillId="11" borderId="13" xfId="0" applyFont="1" applyFill="1" applyBorder="1"/>
    <xf numFmtId="0" fontId="17" fillId="11" borderId="13" xfId="1" applyFill="1" applyBorder="1"/>
    <xf numFmtId="0" fontId="26" fillId="11" borderId="14" xfId="0" applyFont="1" applyFill="1" applyBorder="1"/>
    <xf numFmtId="0" fontId="14" fillId="4" borderId="24" xfId="0" applyFont="1" applyFill="1" applyBorder="1" applyAlignment="1" applyProtection="1">
      <alignment horizontal="left" vertical="top" wrapText="1"/>
      <protection locked="0"/>
    </xf>
    <xf numFmtId="0" fontId="6" fillId="10" borderId="36" xfId="0" applyFont="1" applyFill="1" applyBorder="1" applyAlignment="1">
      <alignment horizontal="center" vertical="center" wrapText="1"/>
    </xf>
    <xf numFmtId="0" fontId="6" fillId="10" borderId="37" xfId="0" applyFont="1" applyFill="1" applyBorder="1" applyAlignment="1">
      <alignment horizontal="center" vertical="center" wrapText="1"/>
    </xf>
    <xf numFmtId="0" fontId="42" fillId="10" borderId="37" xfId="1" applyFont="1" applyFill="1" applyBorder="1" applyAlignment="1">
      <alignment horizontal="center" vertical="center"/>
    </xf>
    <xf numFmtId="0" fontId="43" fillId="10" borderId="37" xfId="0" applyFont="1" applyFill="1" applyBorder="1" applyAlignment="1">
      <alignment horizontal="center" vertical="center"/>
    </xf>
    <xf numFmtId="0" fontId="43" fillId="10" borderId="37" xfId="0" applyFont="1" applyFill="1" applyBorder="1" applyAlignment="1">
      <alignment horizontal="center" vertical="center" wrapText="1"/>
    </xf>
    <xf numFmtId="0" fontId="17" fillId="10" borderId="37" xfId="1" applyFill="1" applyBorder="1" applyAlignment="1">
      <alignment horizontal="center" vertical="center" wrapText="1"/>
    </xf>
    <xf numFmtId="0" fontId="43" fillId="10" borderId="38" xfId="0" applyFont="1" applyFill="1" applyBorder="1" applyAlignment="1">
      <alignment horizontal="center" vertical="center"/>
    </xf>
    <xf numFmtId="0" fontId="6" fillId="12" borderId="37" xfId="0" applyFont="1" applyFill="1" applyBorder="1" applyAlignment="1">
      <alignment horizontal="center" vertical="center" wrapText="1"/>
    </xf>
    <xf numFmtId="0" fontId="14" fillId="4" borderId="42" xfId="0" applyFont="1" applyFill="1" applyBorder="1" applyAlignment="1" applyProtection="1">
      <alignment horizontal="left" vertical="top" wrapText="1"/>
      <protection locked="0"/>
    </xf>
    <xf numFmtId="164" fontId="14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4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0" xfId="0" applyFont="1" applyFill="1" applyAlignment="1" applyProtection="1">
      <alignment vertical="center"/>
    </xf>
    <xf numFmtId="0" fontId="14" fillId="5" borderId="0" xfId="0" applyFont="1" applyFill="1" applyBorder="1" applyProtection="1"/>
    <xf numFmtId="0" fontId="14" fillId="5" borderId="0" xfId="0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left" vertical="center"/>
    </xf>
    <xf numFmtId="0" fontId="8" fillId="5" borderId="0" xfId="0" applyFont="1" applyFill="1" applyBorder="1" applyAlignment="1" applyProtection="1">
      <alignment vertical="center"/>
    </xf>
    <xf numFmtId="0" fontId="6" fillId="4" borderId="16" xfId="0" applyFont="1" applyFill="1" applyBorder="1" applyAlignment="1" applyProtection="1">
      <alignment horizontal="center"/>
    </xf>
    <xf numFmtId="0" fontId="6" fillId="4" borderId="17" xfId="0" applyFont="1" applyFill="1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6" fillId="10" borderId="39" xfId="0" applyFont="1" applyFill="1" applyBorder="1" applyAlignment="1">
      <alignment horizontal="center" vertical="center"/>
    </xf>
    <xf numFmtId="0" fontId="6" fillId="10" borderId="40" xfId="0" applyFont="1" applyFill="1" applyBorder="1" applyAlignment="1">
      <alignment horizontal="center" vertical="center"/>
    </xf>
    <xf numFmtId="0" fontId="6" fillId="10" borderId="41" xfId="0" applyFont="1" applyFill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</cellXfs>
  <cellStyles count="2">
    <cellStyle name="Hyperlink" xfId="1" builtinId="8"/>
    <cellStyle name="Normal" xfId="0" builtinId="0"/>
  </cellStyles>
  <dxfs count="576">
    <dxf>
      <fill>
        <patternFill patternType="lightUp"/>
      </fill>
    </dxf>
    <dxf>
      <font>
        <color theme="0"/>
      </font>
      <fill>
        <patternFill patternType="lightUp"/>
      </fill>
    </dxf>
    <dxf>
      <fill>
        <patternFill patternType="lightUp"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vertical/>
        <horizontal/>
      </border>
    </dxf>
    <dxf>
      <fill>
        <patternFill patternType="lightUp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vertical/>
        <horizontal/>
      </border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D8A3"/>
      <color rgb="FFFFB047"/>
      <color rgb="FFFFC271"/>
      <color rgb="FFFF9405"/>
      <color rgb="FF009694"/>
      <color rgb="FF00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cingplatformlimited.com/useful-information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mailto:PPLEnquiries@placingplatformlimited.com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https://www.dnb.co.uk/" TargetMode="External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6880860</xdr:colOff>
      <xdr:row>18</xdr:row>
      <xdr:rowOff>91440</xdr:rowOff>
    </xdr:from>
    <xdr:to>
      <xdr:col>5</xdr:col>
      <xdr:colOff>0</xdr:colOff>
      <xdr:row>19</xdr:row>
      <xdr:rowOff>22860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8458200" y="4853940"/>
          <a:ext cx="1104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900"/>
            <a:t>Version 1.2</a:t>
          </a:r>
        </a:p>
      </xdr:txBody>
    </xdr:sp>
    <xdr:clientData/>
  </xdr:twoCellAnchor>
  <xdr:twoCellAnchor editAs="oneCell">
    <xdr:from>
      <xdr:col>4</xdr:col>
      <xdr:colOff>1379220</xdr:colOff>
      <xdr:row>22</xdr:row>
      <xdr:rowOff>53340</xdr:rowOff>
    </xdr:from>
    <xdr:to>
      <xdr:col>4</xdr:col>
      <xdr:colOff>6526523</xdr:colOff>
      <xdr:row>22</xdr:row>
      <xdr:rowOff>331434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6560" y="7086600"/>
          <a:ext cx="5140953" cy="278094"/>
        </a:xfrm>
        <a:prstGeom prst="rect">
          <a:avLst/>
        </a:prstGeom>
      </xdr:spPr>
    </xdr:pic>
    <xdr:clientData/>
  </xdr:twoCellAnchor>
  <xdr:twoCellAnchor editAs="oneCell">
    <xdr:from>
      <xdr:col>4</xdr:col>
      <xdr:colOff>1739265</xdr:colOff>
      <xdr:row>22</xdr:row>
      <xdr:rowOff>403860</xdr:rowOff>
    </xdr:from>
    <xdr:to>
      <xdr:col>4</xdr:col>
      <xdr:colOff>6047203</xdr:colOff>
      <xdr:row>22</xdr:row>
      <xdr:rowOff>678780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16605" y="7437120"/>
          <a:ext cx="4314288" cy="26857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15</xdr:row>
      <xdr:rowOff>130810</xdr:rowOff>
    </xdr:from>
    <xdr:to>
      <xdr:col>5</xdr:col>
      <xdr:colOff>0</xdr:colOff>
      <xdr:row>18</xdr:row>
      <xdr:rowOff>276860</xdr:rowOff>
    </xdr:to>
    <xdr:sp macro="" textlink="">
      <xdr:nvSpPr>
        <xdr:cNvPr id="36" name="TextBox 3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600200" y="3312160"/>
          <a:ext cx="8134350" cy="803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4</xdr:col>
      <xdr:colOff>2368550</xdr:colOff>
      <xdr:row>13</xdr:row>
      <xdr:rowOff>21590</xdr:rowOff>
    </xdr:from>
    <xdr:to>
      <xdr:col>4</xdr:col>
      <xdr:colOff>5781675</xdr:colOff>
      <xdr:row>14</xdr:row>
      <xdr:rowOff>19050</xdr:rowOff>
    </xdr:to>
    <xdr:sp macro="" textlink="">
      <xdr:nvSpPr>
        <xdr:cNvPr id="37" name="TextBox 3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968750" y="2726690"/>
          <a:ext cx="3413125" cy="235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 editAs="oneCell">
    <xdr:from>
      <xdr:col>4</xdr:col>
      <xdr:colOff>3094990</xdr:colOff>
      <xdr:row>0</xdr:row>
      <xdr:rowOff>177800</xdr:rowOff>
    </xdr:from>
    <xdr:to>
      <xdr:col>4</xdr:col>
      <xdr:colOff>4907690</xdr:colOff>
      <xdr:row>10</xdr:row>
      <xdr:rowOff>21255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190" y="177800"/>
          <a:ext cx="1812700" cy="16532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3492500</xdr:colOff>
          <xdr:row>4</xdr:row>
          <xdr:rowOff>120650</xdr:rowOff>
        </xdr:from>
        <xdr:to>
          <xdr:col>2</xdr:col>
          <xdr:colOff>4940300</xdr:colOff>
          <xdr:row>6</xdr:row>
          <xdr:rowOff>44450</xdr:rowOff>
        </xdr:to>
        <xdr:sp macro="" textlink="">
          <xdr:nvSpPr>
            <xdr:cNvPr id="32769" name="CommandButton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5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0</xdr:colOff>
      <xdr:row>37</xdr:row>
      <xdr:rowOff>0</xdr:rowOff>
    </xdr:from>
    <xdr:to>
      <xdr:col>2</xdr:col>
      <xdr:colOff>4382666</xdr:colOff>
      <xdr:row>61</xdr:row>
      <xdr:rowOff>20404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" y="7475220"/>
          <a:ext cx="5914286" cy="4409524"/>
        </a:xfrm>
        <a:prstGeom prst="rect">
          <a:avLst/>
        </a:prstGeom>
      </xdr:spPr>
    </xdr:pic>
    <xdr:clientData/>
  </xdr:twoCellAnchor>
  <xdr:twoCellAnchor>
    <xdr:from>
      <xdr:col>7</xdr:col>
      <xdr:colOff>45720</xdr:colOff>
      <xdr:row>7</xdr:row>
      <xdr:rowOff>38100</xdr:rowOff>
    </xdr:from>
    <xdr:to>
      <xdr:col>7</xdr:col>
      <xdr:colOff>1455420</xdr:colOff>
      <xdr:row>7</xdr:row>
      <xdr:rowOff>335280</xdr:rowOff>
    </xdr:to>
    <xdr:sp macro="" textlink="">
      <xdr:nvSpPr>
        <xdr:cNvPr id="2" name="TextBox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850380" y="1699260"/>
          <a:ext cx="1409700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4</xdr:col>
      <xdr:colOff>312420</xdr:colOff>
      <xdr:row>1</xdr:row>
      <xdr:rowOff>38100</xdr:rowOff>
    </xdr:from>
    <xdr:to>
      <xdr:col>4</xdr:col>
      <xdr:colOff>4373880</xdr:colOff>
      <xdr:row>5</xdr:row>
      <xdr:rowOff>76200</xdr:rowOff>
    </xdr:to>
    <xdr:sp macro="" textlink="">
      <xdr:nvSpPr>
        <xdr:cNvPr id="15" name="Rounded Rectangl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8221980" y="220980"/>
          <a:ext cx="4061460" cy="302514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583794</xdr:colOff>
      <xdr:row>2</xdr:row>
      <xdr:rowOff>270734</xdr:rowOff>
    </xdr:from>
    <xdr:to>
      <xdr:col>4</xdr:col>
      <xdr:colOff>4179440</xdr:colOff>
      <xdr:row>4</xdr:row>
      <xdr:rowOff>27612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3354" y="865094"/>
          <a:ext cx="3595646" cy="214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450030</xdr:colOff>
      <xdr:row>1</xdr:row>
      <xdr:rowOff>147916</xdr:rowOff>
    </xdr:from>
    <xdr:to>
      <xdr:col>4</xdr:col>
      <xdr:colOff>4105388</xdr:colOff>
      <xdr:row>2</xdr:row>
      <xdr:rowOff>188258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8359590" y="330796"/>
          <a:ext cx="3655358" cy="451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/>
            <a:t>Did you know </a:t>
          </a:r>
          <a:r>
            <a:rPr lang="en-GB" sz="1100" b="1">
              <a:solidFill>
                <a:srgbClr val="FF0000"/>
              </a:solidFill>
            </a:rPr>
            <a:t>Superusers</a:t>
          </a:r>
          <a:r>
            <a:rPr lang="en-GB" sz="1100" b="1"/>
            <a:t> can download company configurations </a:t>
          </a:r>
          <a:r>
            <a:rPr lang="en-GB" sz="1100" b="1" baseline="0"/>
            <a:t>from the MI extracts on the PPL Platform?</a:t>
          </a:r>
          <a:endParaRPr lang="en-GB" sz="1100" b="1"/>
        </a:p>
      </xdr:txBody>
    </xdr:sp>
    <xdr:clientData/>
  </xdr:twoCellAnchor>
  <xdr:twoCellAnchor>
    <xdr:from>
      <xdr:col>4</xdr:col>
      <xdr:colOff>1331708</xdr:colOff>
      <xdr:row>2</xdr:row>
      <xdr:rowOff>1866901</xdr:rowOff>
    </xdr:from>
    <xdr:to>
      <xdr:col>4</xdr:col>
      <xdr:colOff>3570643</xdr:colOff>
      <xdr:row>3</xdr:row>
      <xdr:rowOff>194983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9241268" y="2461261"/>
          <a:ext cx="2238935" cy="39310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1013457</xdr:colOff>
      <xdr:row>2</xdr:row>
      <xdr:rowOff>213360</xdr:rowOff>
    </xdr:from>
    <xdr:to>
      <xdr:col>4</xdr:col>
      <xdr:colOff>1285534</xdr:colOff>
      <xdr:row>3</xdr:row>
      <xdr:rowOff>82931</xdr:rowOff>
    </xdr:to>
    <xdr:sp macro="" textlink="">
      <xdr:nvSpPr>
        <xdr:cNvPr id="19" name="Bent-Up Arrow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 rot="5400000">
          <a:off x="8091760" y="1638977"/>
          <a:ext cx="1934591" cy="272077"/>
        </a:xfrm>
        <a:prstGeom prst="bentUpArrow">
          <a:avLst>
            <a:gd name="adj1" fmla="val 16026"/>
            <a:gd name="adj2" fmla="val 25000"/>
            <a:gd name="adj3" fmla="val 2628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190500</xdr:rowOff>
    </xdr:from>
    <xdr:to>
      <xdr:col>3</xdr:col>
      <xdr:colOff>91440</xdr:colOff>
      <xdr:row>2</xdr:row>
      <xdr:rowOff>3314700</xdr:rowOff>
    </xdr:to>
    <xdr:sp macro="" textlink="">
      <xdr:nvSpPr>
        <xdr:cNvPr id="22" name="Rounded Rectangle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312420" y="784860"/>
          <a:ext cx="4061460" cy="31242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271374</xdr:colOff>
      <xdr:row>2</xdr:row>
      <xdr:rowOff>933674</xdr:rowOff>
    </xdr:from>
    <xdr:to>
      <xdr:col>2</xdr:col>
      <xdr:colOff>2175380</xdr:colOff>
      <xdr:row>2</xdr:row>
      <xdr:rowOff>3083232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794" y="1528034"/>
          <a:ext cx="3595646" cy="214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137610</xdr:colOff>
      <xdr:row>2</xdr:row>
      <xdr:rowOff>338416</xdr:rowOff>
    </xdr:from>
    <xdr:to>
      <xdr:col>2</xdr:col>
      <xdr:colOff>2101328</xdr:colOff>
      <xdr:row>2</xdr:row>
      <xdr:rowOff>790238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/>
      </xdr:nvSpPr>
      <xdr:spPr>
        <a:xfrm>
          <a:off x="450030" y="932776"/>
          <a:ext cx="3655358" cy="451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/>
            <a:t>Did you know </a:t>
          </a:r>
          <a:r>
            <a:rPr lang="en-GB" sz="1100" b="1">
              <a:solidFill>
                <a:srgbClr val="FF0000"/>
              </a:solidFill>
            </a:rPr>
            <a:t>Superusers</a:t>
          </a:r>
          <a:r>
            <a:rPr lang="en-GB" sz="1100" b="1"/>
            <a:t> can download company configurations </a:t>
          </a:r>
          <a:r>
            <a:rPr lang="en-GB" sz="1100" b="1" baseline="0"/>
            <a:t>from the MI extracts on the PPL Platform?</a:t>
          </a:r>
          <a:endParaRPr lang="en-GB" sz="1100" b="1"/>
        </a:p>
      </xdr:txBody>
    </xdr:sp>
    <xdr:clientData/>
  </xdr:twoCellAnchor>
  <xdr:twoCellAnchor>
    <xdr:from>
      <xdr:col>1</xdr:col>
      <xdr:colOff>1019288</xdr:colOff>
      <xdr:row>2</xdr:row>
      <xdr:rowOff>2529841</xdr:rowOff>
    </xdr:from>
    <xdr:to>
      <xdr:col>2</xdr:col>
      <xdr:colOff>1566583</xdr:colOff>
      <xdr:row>2</xdr:row>
      <xdr:rowOff>2922943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>
        <a:xfrm>
          <a:off x="1331708" y="3124201"/>
          <a:ext cx="2238935" cy="39310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701037</xdr:colOff>
      <xdr:row>2</xdr:row>
      <xdr:rowOff>876300</xdr:rowOff>
    </xdr:from>
    <xdr:to>
      <xdr:col>1</xdr:col>
      <xdr:colOff>973114</xdr:colOff>
      <xdr:row>2</xdr:row>
      <xdr:rowOff>2810891</xdr:rowOff>
    </xdr:to>
    <xdr:sp macro="" textlink="">
      <xdr:nvSpPr>
        <xdr:cNvPr id="26" name="Bent-Up Arrow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>
        <a:xfrm rot="5400000">
          <a:off x="182200" y="2301917"/>
          <a:ext cx="1934591" cy="272077"/>
        </a:xfrm>
        <a:prstGeom prst="bentUpArrow">
          <a:avLst>
            <a:gd name="adj1" fmla="val 16026"/>
            <a:gd name="adj2" fmla="val 25000"/>
            <a:gd name="adj3" fmla="val 2628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1623060</xdr:colOff>
      <xdr:row>2</xdr:row>
      <xdr:rowOff>220980</xdr:rowOff>
    </xdr:from>
    <xdr:to>
      <xdr:col>2</xdr:col>
      <xdr:colOff>2133600</xdr:colOff>
      <xdr:row>2</xdr:row>
      <xdr:rowOff>480060</xdr:rowOff>
    </xdr:to>
    <xdr:sp macro="[0]!Sheet2.Textbox1_Click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/>
      </xdr:nvSpPr>
      <xdr:spPr>
        <a:xfrm>
          <a:off x="3627120" y="815340"/>
          <a:ext cx="51054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0">
              <a:solidFill>
                <a:schemeClr val="accent1">
                  <a:lumMod val="75000"/>
                </a:schemeClr>
              </a:solidFill>
            </a:rPr>
            <a:t>Close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plenquiries@placingplatformlimited.com" TargetMode="External"/><Relationship Id="rId1" Type="http://schemas.openxmlformats.org/officeDocument/2006/relationships/hyperlink" Target="https://www.placingplatformlimited.com/useful-information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dnb.co.uk/" TargetMode="External"/><Relationship Id="rId6" Type="http://schemas.openxmlformats.org/officeDocument/2006/relationships/image" Target="../media/image4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john.smith@abcinsurance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9694"/>
    <pageSetUpPr fitToPage="1"/>
  </sheetPr>
  <dimension ref="B12:E76"/>
  <sheetViews>
    <sheetView tabSelected="1" zoomScaleNormal="100" workbookViewId="0"/>
  </sheetViews>
  <sheetFormatPr defaultColWidth="9.08984375" defaultRowHeight="14.5" x14ac:dyDescent="0.35"/>
  <cols>
    <col min="1" max="1" width="9.08984375" style="1"/>
    <col min="2" max="2" width="7.08984375" style="1" customWidth="1"/>
    <col min="3" max="3" width="4.6328125" style="1" customWidth="1"/>
    <col min="4" max="4" width="2.08984375" style="1" customWidth="1"/>
    <col min="5" max="5" width="116.453125" style="1" bestFit="1" customWidth="1"/>
    <col min="6" max="16384" width="9.08984375" style="1"/>
  </cols>
  <sheetData>
    <row r="12" spans="5:5" ht="24" customHeight="1" x14ac:dyDescent="0.35">
      <c r="E12" s="140" t="s">
        <v>529</v>
      </c>
    </row>
    <row r="13" spans="5:5" ht="32.4" customHeight="1" x14ac:dyDescent="0.45">
      <c r="E13" s="107" t="s">
        <v>534</v>
      </c>
    </row>
    <row r="14" spans="5:5" ht="18.5" x14ac:dyDescent="0.45">
      <c r="E14" s="107" t="s">
        <v>536</v>
      </c>
    </row>
    <row r="15" spans="5:5" ht="18.5" x14ac:dyDescent="0.45">
      <c r="E15" s="106"/>
    </row>
    <row r="16" spans="5:5" ht="15" thickBot="1" x14ac:dyDescent="0.4"/>
    <row r="17" spans="2:5" s="57" customFormat="1" ht="20.25" customHeight="1" x14ac:dyDescent="0.35">
      <c r="E17" s="86" t="s">
        <v>416</v>
      </c>
    </row>
    <row r="18" spans="2:5" s="57" customFormat="1" ht="16.75" customHeight="1" x14ac:dyDescent="0.35">
      <c r="E18" s="141" t="s">
        <v>417</v>
      </c>
    </row>
    <row r="19" spans="2:5" s="57" customFormat="1" ht="23.4" customHeight="1" thickBot="1" x14ac:dyDescent="0.4">
      <c r="E19" s="154" t="s">
        <v>535</v>
      </c>
    </row>
    <row r="20" spans="2:5" ht="18" customHeight="1" thickBot="1" x14ac:dyDescent="0.4"/>
    <row r="21" spans="2:5" s="57" customFormat="1" ht="20.25" customHeight="1" x14ac:dyDescent="0.35">
      <c r="E21" s="86" t="s">
        <v>33</v>
      </c>
    </row>
    <row r="22" spans="2:5" s="57" customFormat="1" ht="16.75" customHeight="1" x14ac:dyDescent="0.35">
      <c r="E22" s="141" t="s">
        <v>34</v>
      </c>
    </row>
    <row r="23" spans="2:5" s="57" customFormat="1" ht="62.4" customHeight="1" thickBot="1" x14ac:dyDescent="0.4">
      <c r="E23" s="154"/>
    </row>
    <row r="24" spans="2:5" ht="16.75" customHeight="1" x14ac:dyDescent="0.35"/>
    <row r="27" spans="2:5" ht="19.25" customHeight="1" x14ac:dyDescent="0.35">
      <c r="B27" s="48"/>
    </row>
    <row r="28" spans="2:5" ht="17" x14ac:dyDescent="0.4">
      <c r="C28" s="53"/>
      <c r="D28" s="54"/>
      <c r="E28" s="55"/>
    </row>
    <row r="29" spans="2:5" x14ac:dyDescent="0.35">
      <c r="C29" s="49"/>
      <c r="D29" s="47"/>
    </row>
    <row r="30" spans="2:5" x14ac:dyDescent="0.35">
      <c r="D30" s="50"/>
    </row>
    <row r="32" spans="2:5" ht="17" x14ac:dyDescent="0.4">
      <c r="C32" s="53"/>
      <c r="D32" s="54"/>
      <c r="E32" s="55"/>
    </row>
    <row r="33" spans="3:5" x14ac:dyDescent="0.35">
      <c r="C33" s="49"/>
      <c r="D33" s="47"/>
    </row>
    <row r="34" spans="3:5" x14ac:dyDescent="0.35">
      <c r="D34" s="47"/>
    </row>
    <row r="38" spans="3:5" ht="17" x14ac:dyDescent="0.4">
      <c r="C38" s="53"/>
      <c r="D38" s="54"/>
      <c r="E38" s="55"/>
    </row>
    <row r="39" spans="3:5" x14ac:dyDescent="0.35">
      <c r="C39" s="49"/>
      <c r="D39" s="47"/>
    </row>
    <row r="40" spans="3:5" ht="8.15" customHeight="1" x14ac:dyDescent="0.35"/>
    <row r="41" spans="3:5" ht="26.25" customHeight="1" x14ac:dyDescent="0.35">
      <c r="D41" s="59"/>
    </row>
    <row r="42" spans="3:5" ht="22.5" customHeight="1" x14ac:dyDescent="0.35">
      <c r="D42" s="47"/>
      <c r="E42" s="47"/>
    </row>
    <row r="43" spans="3:5" x14ac:dyDescent="0.35">
      <c r="E43" s="57"/>
    </row>
    <row r="45" spans="3:5" ht="26.25" customHeight="1" x14ac:dyDescent="0.35">
      <c r="D45" s="59"/>
    </row>
    <row r="46" spans="3:5" ht="18" customHeight="1" x14ac:dyDescent="0.35">
      <c r="D46" s="47"/>
      <c r="E46" s="47"/>
    </row>
    <row r="47" spans="3:5" x14ac:dyDescent="0.35">
      <c r="E47" s="52"/>
    </row>
    <row r="48" spans="3:5" x14ac:dyDescent="0.35">
      <c r="D48" s="47"/>
      <c r="E48" s="47"/>
    </row>
    <row r="49" spans="3:5" x14ac:dyDescent="0.35">
      <c r="E49" s="57"/>
    </row>
    <row r="51" spans="3:5" x14ac:dyDescent="0.35">
      <c r="D51" s="47"/>
      <c r="E51" s="47"/>
    </row>
    <row r="53" spans="3:5" x14ac:dyDescent="0.35">
      <c r="D53" s="47"/>
      <c r="E53" s="47"/>
    </row>
    <row r="54" spans="3:5" x14ac:dyDescent="0.35">
      <c r="E54" s="57"/>
    </row>
    <row r="55" spans="3:5" x14ac:dyDescent="0.35">
      <c r="D55" s="47"/>
      <c r="E55" s="58"/>
    </row>
    <row r="56" spans="3:5" x14ac:dyDescent="0.35">
      <c r="E56" s="57"/>
    </row>
    <row r="57" spans="3:5" x14ac:dyDescent="0.35">
      <c r="D57" s="47"/>
      <c r="E57" s="58"/>
    </row>
    <row r="58" spans="3:5" x14ac:dyDescent="0.35">
      <c r="E58" s="57"/>
    </row>
    <row r="60" spans="3:5" ht="17" x14ac:dyDescent="0.4">
      <c r="C60" s="53"/>
      <c r="D60" s="54"/>
      <c r="E60" s="55"/>
    </row>
    <row r="61" spans="3:5" x14ac:dyDescent="0.35">
      <c r="C61" s="49"/>
      <c r="D61" s="47"/>
    </row>
    <row r="62" spans="3:5" ht="8.15" customHeight="1" x14ac:dyDescent="0.35"/>
    <row r="63" spans="3:5" ht="17" x14ac:dyDescent="0.35">
      <c r="D63" s="59"/>
    </row>
    <row r="64" spans="3:5" ht="21.75" customHeight="1" x14ac:dyDescent="0.35">
      <c r="D64" s="47"/>
      <c r="E64" s="47"/>
    </row>
    <row r="65" spans="4:5" x14ac:dyDescent="0.35">
      <c r="E65" s="57"/>
    </row>
    <row r="66" spans="4:5" x14ac:dyDescent="0.35">
      <c r="D66" s="47"/>
      <c r="E66" s="47"/>
    </row>
    <row r="67" spans="4:5" x14ac:dyDescent="0.35">
      <c r="E67" s="57"/>
    </row>
    <row r="68" spans="4:5" x14ac:dyDescent="0.35">
      <c r="D68" s="47"/>
      <c r="E68" s="47"/>
    </row>
    <row r="69" spans="4:5" x14ac:dyDescent="0.35">
      <c r="E69" s="57"/>
    </row>
    <row r="70" spans="4:5" x14ac:dyDescent="0.35">
      <c r="E70" s="90"/>
    </row>
    <row r="72" spans="4:5" x14ac:dyDescent="0.35">
      <c r="D72" s="47"/>
      <c r="E72" s="47"/>
    </row>
    <row r="73" spans="4:5" x14ac:dyDescent="0.35">
      <c r="E73" s="57"/>
    </row>
    <row r="75" spans="4:5" ht="17" x14ac:dyDescent="0.35">
      <c r="D75" s="59"/>
    </row>
    <row r="76" spans="4:5" ht="21.75" customHeight="1" x14ac:dyDescent="0.35">
      <c r="D76" s="47"/>
      <c r="E76" s="47"/>
    </row>
  </sheetData>
  <sheetProtection algorithmName="SHA-512" hashValue="wQENvyHF2H1P5mSH/Yso2rGS5JvgAIfn8X+Rfz/uoQUs7kHqbph//N3Sm4lpetAWI6+ySXrlhQRjBsRvrq6Vpw==" saltValue="5AqOF5bLWdxwyN1k6Moxqg==" spinCount="100000" sheet="1" objects="1" scenarios="1" selectLockedCells="1" selectUnlockedCells="1"/>
  <hyperlinks>
    <hyperlink ref="E19" r:id="rId1" xr:uid="{00000000-0004-0000-0000-000000000000}"/>
    <hyperlink ref="E14" r:id="rId2" xr:uid="{00000000-0004-0000-0000-000001000000}"/>
  </hyperlinks>
  <pageMargins left="0.7" right="0.7" top="0.75" bottom="0.75" header="0.3" footer="0.3"/>
  <pageSetup paperSize="9" scale="95" orientation="landscape" verticalDpi="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"/>
  <dimension ref="A1:AA231"/>
  <sheetViews>
    <sheetView workbookViewId="0">
      <selection activeCell="A18" sqref="A18"/>
    </sheetView>
  </sheetViews>
  <sheetFormatPr defaultRowHeight="14.5" x14ac:dyDescent="0.35"/>
  <cols>
    <col min="1" max="1" width="19.453125" bestFit="1" customWidth="1"/>
    <col min="2" max="2" width="21.453125" customWidth="1"/>
    <col min="3" max="3" width="29.453125" bestFit="1" customWidth="1"/>
    <col min="5" max="5" width="19.36328125" bestFit="1" customWidth="1"/>
    <col min="8" max="8" width="35.08984375" bestFit="1" customWidth="1"/>
    <col min="11" max="11" width="14.36328125" bestFit="1" customWidth="1"/>
    <col min="12" max="12" width="27.54296875" customWidth="1"/>
    <col min="13" max="13" width="32.6328125" customWidth="1"/>
  </cols>
  <sheetData>
    <row r="1" spans="1:27" x14ac:dyDescent="0.35">
      <c r="A1" s="2" t="s">
        <v>0</v>
      </c>
      <c r="B1" s="2" t="s">
        <v>13</v>
      </c>
      <c r="C1" s="2" t="s">
        <v>23</v>
      </c>
      <c r="H1" t="s">
        <v>17</v>
      </c>
      <c r="J1" s="2" t="s">
        <v>46</v>
      </c>
      <c r="K1" s="2" t="s">
        <v>424</v>
      </c>
      <c r="L1" s="2" t="s">
        <v>86</v>
      </c>
      <c r="M1" s="137" t="s">
        <v>473</v>
      </c>
      <c r="N1" s="138"/>
      <c r="O1" s="138"/>
      <c r="P1" s="138"/>
      <c r="Q1" s="138"/>
      <c r="R1" s="139"/>
      <c r="T1" t="s">
        <v>492</v>
      </c>
      <c r="U1" t="s">
        <v>494</v>
      </c>
      <c r="V1" s="103" t="s">
        <v>434</v>
      </c>
      <c r="X1" t="s">
        <v>502</v>
      </c>
      <c r="AA1" s="103" t="s">
        <v>521</v>
      </c>
    </row>
    <row r="2" spans="1:27" x14ac:dyDescent="0.35">
      <c r="A2" t="s">
        <v>1</v>
      </c>
      <c r="B2" t="s">
        <v>1</v>
      </c>
      <c r="C2" t="s">
        <v>1</v>
      </c>
      <c r="E2" t="s">
        <v>0</v>
      </c>
      <c r="F2" s="20">
        <f>'Your Classes'!E4</f>
        <v>0</v>
      </c>
      <c r="H2" t="s">
        <v>18</v>
      </c>
      <c r="J2" s="103" t="s">
        <v>422</v>
      </c>
      <c r="K2" s="103" t="s">
        <v>1</v>
      </c>
      <c r="L2" t="s">
        <v>1</v>
      </c>
      <c r="M2" s="135" t="s">
        <v>478</v>
      </c>
      <c r="N2" s="208" t="s">
        <v>477</v>
      </c>
      <c r="O2" s="209"/>
      <c r="P2" s="209"/>
      <c r="Q2" s="209"/>
      <c r="R2" s="210"/>
      <c r="T2" t="s">
        <v>493</v>
      </c>
      <c r="U2" t="s">
        <v>519</v>
      </c>
      <c r="V2" s="103" t="s">
        <v>435</v>
      </c>
      <c r="X2" t="s">
        <v>503</v>
      </c>
      <c r="AA2" s="103"/>
    </row>
    <row r="3" spans="1:27" x14ac:dyDescent="0.35">
      <c r="A3" t="s">
        <v>2</v>
      </c>
      <c r="B3" t="s">
        <v>2</v>
      </c>
      <c r="C3" t="s">
        <v>27</v>
      </c>
      <c r="E3" t="s">
        <v>13</v>
      </c>
      <c r="F3" s="20">
        <v>0.12</v>
      </c>
      <c r="H3" t="s">
        <v>19</v>
      </c>
      <c r="J3" s="103" t="s">
        <v>48</v>
      </c>
      <c r="K3" s="103" t="s">
        <v>425</v>
      </c>
      <c r="L3" s="104" t="s">
        <v>300</v>
      </c>
      <c r="M3" s="135" t="s">
        <v>465</v>
      </c>
      <c r="N3" s="208" t="s">
        <v>466</v>
      </c>
      <c r="O3" s="209"/>
      <c r="P3" s="209"/>
      <c r="Q3" s="209"/>
      <c r="R3" s="210"/>
      <c r="U3" t="s">
        <v>520</v>
      </c>
      <c r="V3" s="103" t="s">
        <v>436</v>
      </c>
      <c r="X3" t="s">
        <v>504</v>
      </c>
    </row>
    <row r="4" spans="1:27" x14ac:dyDescent="0.35">
      <c r="A4" t="s">
        <v>3</v>
      </c>
      <c r="B4" t="s">
        <v>3</v>
      </c>
      <c r="C4" t="s">
        <v>28</v>
      </c>
      <c r="E4" t="s">
        <v>15</v>
      </c>
      <c r="F4" s="20">
        <v>0.25</v>
      </c>
      <c r="H4" t="s">
        <v>21</v>
      </c>
      <c r="J4" s="103"/>
      <c r="K4" s="103" t="s">
        <v>426</v>
      </c>
      <c r="L4" s="102" t="s">
        <v>36</v>
      </c>
      <c r="M4" s="135" t="s">
        <v>467</v>
      </c>
      <c r="N4" s="208" t="s">
        <v>468</v>
      </c>
      <c r="O4" s="209"/>
      <c r="P4" s="209"/>
      <c r="Q4" s="209"/>
      <c r="R4" s="210"/>
      <c r="U4" t="s">
        <v>518</v>
      </c>
      <c r="V4" s="103" t="s">
        <v>437</v>
      </c>
      <c r="X4" t="s">
        <v>505</v>
      </c>
    </row>
    <row r="5" spans="1:27" x14ac:dyDescent="0.35">
      <c r="A5" t="s">
        <v>64</v>
      </c>
      <c r="B5" t="s">
        <v>22</v>
      </c>
      <c r="C5" t="s">
        <v>29</v>
      </c>
      <c r="E5" t="s">
        <v>15</v>
      </c>
      <c r="F5" s="20">
        <v>0.25</v>
      </c>
      <c r="H5" t="s">
        <v>20</v>
      </c>
      <c r="J5" s="103"/>
      <c r="K5" s="103" t="s">
        <v>427</v>
      </c>
      <c r="L5" s="104" t="s">
        <v>87</v>
      </c>
      <c r="M5" s="135" t="s">
        <v>469</v>
      </c>
      <c r="N5" s="208" t="s">
        <v>470</v>
      </c>
      <c r="O5" s="209"/>
      <c r="P5" s="209"/>
      <c r="Q5" s="209"/>
      <c r="R5" s="210"/>
      <c r="V5" s="103" t="s">
        <v>438</v>
      </c>
      <c r="X5" t="s">
        <v>506</v>
      </c>
    </row>
    <row r="6" spans="1:27" ht="15" thickBot="1" x14ac:dyDescent="0.4">
      <c r="E6" t="s">
        <v>15</v>
      </c>
      <c r="F6" s="20"/>
      <c r="L6" s="104" t="s">
        <v>88</v>
      </c>
      <c r="M6" s="136" t="s">
        <v>471</v>
      </c>
      <c r="N6" s="211" t="s">
        <v>472</v>
      </c>
      <c r="O6" s="212"/>
      <c r="P6" s="212"/>
      <c r="Q6" s="212"/>
      <c r="R6" s="213"/>
      <c r="V6" t="s">
        <v>495</v>
      </c>
    </row>
    <row r="7" spans="1:27" x14ac:dyDescent="0.35">
      <c r="B7" t="s">
        <v>2</v>
      </c>
      <c r="L7" s="104" t="s">
        <v>89</v>
      </c>
    </row>
    <row r="8" spans="1:27" x14ac:dyDescent="0.35">
      <c r="A8" s="2" t="s">
        <v>405</v>
      </c>
      <c r="B8" t="s">
        <v>3</v>
      </c>
      <c r="L8" s="104" t="s">
        <v>90</v>
      </c>
    </row>
    <row r="9" spans="1:27" x14ac:dyDescent="0.35">
      <c r="A9" t="s">
        <v>1</v>
      </c>
      <c r="L9" s="104" t="s">
        <v>91</v>
      </c>
    </row>
    <row r="10" spans="1:27" x14ac:dyDescent="0.35">
      <c r="A10" s="103" t="s">
        <v>406</v>
      </c>
      <c r="E10" t="s">
        <v>14</v>
      </c>
      <c r="F10" s="20">
        <f>SUM(F2:F9)</f>
        <v>0.62</v>
      </c>
      <c r="L10" s="104" t="s">
        <v>92</v>
      </c>
    </row>
    <row r="11" spans="1:27" x14ac:dyDescent="0.35">
      <c r="A11" s="103" t="s">
        <v>407</v>
      </c>
      <c r="L11" s="104" t="s">
        <v>93</v>
      </c>
    </row>
    <row r="12" spans="1:27" x14ac:dyDescent="0.35">
      <c r="A12" t="s">
        <v>64</v>
      </c>
      <c r="L12" s="103" t="s">
        <v>94</v>
      </c>
    </row>
    <row r="13" spans="1:27" x14ac:dyDescent="0.35">
      <c r="L13" s="104" t="s">
        <v>95</v>
      </c>
    </row>
    <row r="14" spans="1:27" x14ac:dyDescent="0.35">
      <c r="A14" s="2" t="s">
        <v>474</v>
      </c>
      <c r="L14" s="104" t="s">
        <v>96</v>
      </c>
    </row>
    <row r="15" spans="1:27" x14ac:dyDescent="0.35">
      <c r="A15" s="103" t="s">
        <v>522</v>
      </c>
      <c r="L15" s="104" t="s">
        <v>97</v>
      </c>
    </row>
    <row r="16" spans="1:27" x14ac:dyDescent="0.35">
      <c r="A16" s="103" t="s">
        <v>523</v>
      </c>
      <c r="L16" s="104" t="s">
        <v>98</v>
      </c>
    </row>
    <row r="17" spans="1:12" x14ac:dyDescent="0.35">
      <c r="A17" s="103" t="s">
        <v>524</v>
      </c>
      <c r="L17" s="104" t="s">
        <v>99</v>
      </c>
    </row>
    <row r="18" spans="1:12" x14ac:dyDescent="0.35">
      <c r="A18" s="103" t="s">
        <v>525</v>
      </c>
      <c r="L18" s="104" t="s">
        <v>100</v>
      </c>
    </row>
    <row r="19" spans="1:12" x14ac:dyDescent="0.35">
      <c r="A19" s="103" t="s">
        <v>526</v>
      </c>
      <c r="L19" s="104" t="s">
        <v>101</v>
      </c>
    </row>
    <row r="20" spans="1:12" x14ac:dyDescent="0.35">
      <c r="A20" s="103" t="s">
        <v>527</v>
      </c>
      <c r="L20" s="104" t="s">
        <v>102</v>
      </c>
    </row>
    <row r="21" spans="1:12" x14ac:dyDescent="0.35">
      <c r="L21" s="104" t="s">
        <v>103</v>
      </c>
    </row>
    <row r="22" spans="1:12" x14ac:dyDescent="0.35">
      <c r="L22" s="104" t="s">
        <v>104</v>
      </c>
    </row>
    <row r="23" spans="1:12" x14ac:dyDescent="0.35">
      <c r="L23" s="104" t="s">
        <v>105</v>
      </c>
    </row>
    <row r="24" spans="1:12" x14ac:dyDescent="0.35">
      <c r="L24" s="104" t="s">
        <v>106</v>
      </c>
    </row>
    <row r="25" spans="1:12" x14ac:dyDescent="0.35">
      <c r="L25" s="104" t="s">
        <v>107</v>
      </c>
    </row>
    <row r="26" spans="1:12" x14ac:dyDescent="0.35">
      <c r="L26" s="104" t="s">
        <v>108</v>
      </c>
    </row>
    <row r="27" spans="1:12" x14ac:dyDescent="0.35">
      <c r="L27" s="104" t="s">
        <v>109</v>
      </c>
    </row>
    <row r="28" spans="1:12" x14ac:dyDescent="0.35">
      <c r="L28" s="104" t="s">
        <v>110</v>
      </c>
    </row>
    <row r="29" spans="1:12" x14ac:dyDescent="0.35">
      <c r="L29" s="104" t="s">
        <v>111</v>
      </c>
    </row>
    <row r="30" spans="1:12" x14ac:dyDescent="0.35">
      <c r="L30" s="103" t="s">
        <v>112</v>
      </c>
    </row>
    <row r="31" spans="1:12" x14ac:dyDescent="0.35">
      <c r="L31" s="104" t="s">
        <v>113</v>
      </c>
    </row>
    <row r="32" spans="1:12" x14ac:dyDescent="0.35">
      <c r="L32" s="104" t="s">
        <v>114</v>
      </c>
    </row>
    <row r="33" spans="12:12" x14ac:dyDescent="0.35">
      <c r="L33" s="103" t="s">
        <v>115</v>
      </c>
    </row>
    <row r="34" spans="12:12" x14ac:dyDescent="0.35">
      <c r="L34" s="104" t="s">
        <v>116</v>
      </c>
    </row>
    <row r="35" spans="12:12" x14ac:dyDescent="0.35">
      <c r="L35" s="104" t="s">
        <v>117</v>
      </c>
    </row>
    <row r="36" spans="12:12" x14ac:dyDescent="0.35">
      <c r="L36" s="104" t="s">
        <v>118</v>
      </c>
    </row>
    <row r="37" spans="12:12" x14ac:dyDescent="0.35">
      <c r="L37" s="104" t="s">
        <v>119</v>
      </c>
    </row>
    <row r="38" spans="12:12" x14ac:dyDescent="0.35">
      <c r="L38" s="104" t="s">
        <v>120</v>
      </c>
    </row>
    <row r="39" spans="12:12" x14ac:dyDescent="0.35">
      <c r="L39" s="104" t="s">
        <v>121</v>
      </c>
    </row>
    <row r="40" spans="12:12" x14ac:dyDescent="0.35">
      <c r="L40" s="104" t="s">
        <v>122</v>
      </c>
    </row>
    <row r="41" spans="12:12" x14ac:dyDescent="0.35">
      <c r="L41" s="104" t="s">
        <v>123</v>
      </c>
    </row>
    <row r="42" spans="12:12" x14ac:dyDescent="0.35">
      <c r="L42" s="104" t="s">
        <v>124</v>
      </c>
    </row>
    <row r="43" spans="12:12" x14ac:dyDescent="0.35">
      <c r="L43" s="104" t="s">
        <v>125</v>
      </c>
    </row>
    <row r="44" spans="12:12" x14ac:dyDescent="0.35">
      <c r="L44" s="103" t="s">
        <v>126</v>
      </c>
    </row>
    <row r="45" spans="12:12" x14ac:dyDescent="0.35">
      <c r="L45" s="104" t="s">
        <v>127</v>
      </c>
    </row>
    <row r="46" spans="12:12" x14ac:dyDescent="0.35">
      <c r="L46" s="104" t="s">
        <v>128</v>
      </c>
    </row>
    <row r="47" spans="12:12" x14ac:dyDescent="0.35">
      <c r="L47" s="104" t="s">
        <v>129</v>
      </c>
    </row>
    <row r="48" spans="12:12" x14ac:dyDescent="0.35">
      <c r="L48" s="104" t="s">
        <v>130</v>
      </c>
    </row>
    <row r="49" spans="12:12" x14ac:dyDescent="0.35">
      <c r="L49" s="104" t="s">
        <v>131</v>
      </c>
    </row>
    <row r="50" spans="12:12" x14ac:dyDescent="0.35">
      <c r="L50" s="103" t="s">
        <v>132</v>
      </c>
    </row>
    <row r="51" spans="12:12" x14ac:dyDescent="0.35">
      <c r="L51" s="103" t="s">
        <v>133</v>
      </c>
    </row>
    <row r="52" spans="12:12" x14ac:dyDescent="0.35">
      <c r="L52" s="104" t="s">
        <v>134</v>
      </c>
    </row>
    <row r="53" spans="12:12" x14ac:dyDescent="0.35">
      <c r="L53" s="104" t="s">
        <v>135</v>
      </c>
    </row>
    <row r="54" spans="12:12" x14ac:dyDescent="0.35">
      <c r="L54" s="104" t="s">
        <v>136</v>
      </c>
    </row>
    <row r="55" spans="12:12" x14ac:dyDescent="0.35">
      <c r="L55" s="104" t="s">
        <v>137</v>
      </c>
    </row>
    <row r="56" spans="12:12" x14ac:dyDescent="0.35">
      <c r="L56" s="104" t="s">
        <v>138</v>
      </c>
    </row>
    <row r="57" spans="12:12" x14ac:dyDescent="0.35">
      <c r="L57" s="104" t="s">
        <v>139</v>
      </c>
    </row>
    <row r="58" spans="12:12" x14ac:dyDescent="0.35">
      <c r="L58" s="104" t="s">
        <v>140</v>
      </c>
    </row>
    <row r="59" spans="12:12" x14ac:dyDescent="0.35">
      <c r="L59" s="104" t="s">
        <v>141</v>
      </c>
    </row>
    <row r="60" spans="12:12" x14ac:dyDescent="0.35">
      <c r="L60" s="104" t="s">
        <v>142</v>
      </c>
    </row>
    <row r="61" spans="12:12" x14ac:dyDescent="0.35">
      <c r="L61" s="104" t="s">
        <v>143</v>
      </c>
    </row>
    <row r="62" spans="12:12" x14ac:dyDescent="0.35">
      <c r="L62" s="103" t="s">
        <v>144</v>
      </c>
    </row>
    <row r="63" spans="12:12" x14ac:dyDescent="0.35">
      <c r="L63" s="104" t="s">
        <v>145</v>
      </c>
    </row>
    <row r="64" spans="12:12" x14ac:dyDescent="0.35">
      <c r="L64" s="104" t="s">
        <v>146</v>
      </c>
    </row>
    <row r="65" spans="12:12" x14ac:dyDescent="0.35">
      <c r="L65" s="104" t="s">
        <v>147</v>
      </c>
    </row>
    <row r="66" spans="12:12" x14ac:dyDescent="0.35">
      <c r="L66" s="104" t="s">
        <v>148</v>
      </c>
    </row>
    <row r="67" spans="12:12" x14ac:dyDescent="0.35">
      <c r="L67" s="104" t="s">
        <v>149</v>
      </c>
    </row>
    <row r="68" spans="12:12" x14ac:dyDescent="0.35">
      <c r="L68" s="104" t="s">
        <v>150</v>
      </c>
    </row>
    <row r="69" spans="12:12" x14ac:dyDescent="0.35">
      <c r="L69" s="104" t="s">
        <v>151</v>
      </c>
    </row>
    <row r="70" spans="12:12" x14ac:dyDescent="0.35">
      <c r="L70" s="104" t="s">
        <v>152</v>
      </c>
    </row>
    <row r="71" spans="12:12" x14ac:dyDescent="0.35">
      <c r="L71" s="104" t="s">
        <v>153</v>
      </c>
    </row>
    <row r="72" spans="12:12" x14ac:dyDescent="0.35">
      <c r="L72" s="104" t="s">
        <v>154</v>
      </c>
    </row>
    <row r="73" spans="12:12" x14ac:dyDescent="0.35">
      <c r="L73" s="104" t="s">
        <v>155</v>
      </c>
    </row>
    <row r="74" spans="12:12" x14ac:dyDescent="0.35">
      <c r="L74" s="104" t="s">
        <v>156</v>
      </c>
    </row>
    <row r="75" spans="12:12" x14ac:dyDescent="0.35">
      <c r="L75" s="104" t="s">
        <v>157</v>
      </c>
    </row>
    <row r="76" spans="12:12" x14ac:dyDescent="0.35">
      <c r="L76" s="104" t="s">
        <v>158</v>
      </c>
    </row>
    <row r="77" spans="12:12" x14ac:dyDescent="0.35">
      <c r="L77" s="104" t="s">
        <v>159</v>
      </c>
    </row>
    <row r="78" spans="12:12" x14ac:dyDescent="0.35">
      <c r="L78" s="104" t="s">
        <v>160</v>
      </c>
    </row>
    <row r="79" spans="12:12" x14ac:dyDescent="0.35">
      <c r="L79" s="104" t="s">
        <v>161</v>
      </c>
    </row>
    <row r="80" spans="12:12" x14ac:dyDescent="0.35">
      <c r="L80" s="104" t="s">
        <v>162</v>
      </c>
    </row>
    <row r="81" spans="12:12" x14ac:dyDescent="0.35">
      <c r="L81" s="104" t="s">
        <v>163</v>
      </c>
    </row>
    <row r="82" spans="12:12" x14ac:dyDescent="0.35">
      <c r="L82" s="104" t="s">
        <v>164</v>
      </c>
    </row>
    <row r="83" spans="12:12" x14ac:dyDescent="0.35">
      <c r="L83" s="104" t="s">
        <v>165</v>
      </c>
    </row>
    <row r="84" spans="12:12" x14ac:dyDescent="0.35">
      <c r="L84" s="104" t="s">
        <v>166</v>
      </c>
    </row>
    <row r="85" spans="12:12" x14ac:dyDescent="0.35">
      <c r="L85" s="104" t="s">
        <v>167</v>
      </c>
    </row>
    <row r="86" spans="12:12" x14ac:dyDescent="0.35">
      <c r="L86" s="104" t="s">
        <v>168</v>
      </c>
    </row>
    <row r="87" spans="12:12" x14ac:dyDescent="0.35">
      <c r="L87" s="104" t="s">
        <v>169</v>
      </c>
    </row>
    <row r="88" spans="12:12" x14ac:dyDescent="0.35">
      <c r="L88" s="104" t="s">
        <v>170</v>
      </c>
    </row>
    <row r="89" spans="12:12" x14ac:dyDescent="0.35">
      <c r="L89" s="104" t="s">
        <v>171</v>
      </c>
    </row>
    <row r="90" spans="12:12" x14ac:dyDescent="0.35">
      <c r="L90" s="104" t="s">
        <v>172</v>
      </c>
    </row>
    <row r="91" spans="12:12" x14ac:dyDescent="0.35">
      <c r="L91" s="104" t="s">
        <v>173</v>
      </c>
    </row>
    <row r="92" spans="12:12" x14ac:dyDescent="0.35">
      <c r="L92" s="104" t="s">
        <v>174</v>
      </c>
    </row>
    <row r="93" spans="12:12" x14ac:dyDescent="0.35">
      <c r="L93" s="104" t="s">
        <v>175</v>
      </c>
    </row>
    <row r="94" spans="12:12" x14ac:dyDescent="0.35">
      <c r="L94" s="104" t="s">
        <v>176</v>
      </c>
    </row>
    <row r="95" spans="12:12" x14ac:dyDescent="0.35">
      <c r="L95" s="104" t="s">
        <v>177</v>
      </c>
    </row>
    <row r="96" spans="12:12" x14ac:dyDescent="0.35">
      <c r="L96" s="104" t="s">
        <v>178</v>
      </c>
    </row>
    <row r="97" spans="12:12" x14ac:dyDescent="0.35">
      <c r="L97" s="104" t="s">
        <v>179</v>
      </c>
    </row>
    <row r="98" spans="12:12" x14ac:dyDescent="0.35">
      <c r="L98" s="104" t="s">
        <v>180</v>
      </c>
    </row>
    <row r="99" spans="12:12" x14ac:dyDescent="0.35">
      <c r="L99" s="104" t="s">
        <v>181</v>
      </c>
    </row>
    <row r="100" spans="12:12" x14ac:dyDescent="0.35">
      <c r="L100" s="104" t="s">
        <v>182</v>
      </c>
    </row>
    <row r="101" spans="12:12" x14ac:dyDescent="0.35">
      <c r="L101" s="104" t="s">
        <v>183</v>
      </c>
    </row>
    <row r="102" spans="12:12" x14ac:dyDescent="0.35">
      <c r="L102" s="104" t="s">
        <v>184</v>
      </c>
    </row>
    <row r="103" spans="12:12" x14ac:dyDescent="0.35">
      <c r="L103" s="104" t="s">
        <v>185</v>
      </c>
    </row>
    <row r="104" spans="12:12" x14ac:dyDescent="0.35">
      <c r="L104" s="104" t="s">
        <v>186</v>
      </c>
    </row>
    <row r="105" spans="12:12" x14ac:dyDescent="0.35">
      <c r="L105" s="104" t="s">
        <v>187</v>
      </c>
    </row>
    <row r="106" spans="12:12" x14ac:dyDescent="0.35">
      <c r="L106" s="104" t="s">
        <v>188</v>
      </c>
    </row>
    <row r="107" spans="12:12" x14ac:dyDescent="0.35">
      <c r="L107" s="104" t="s">
        <v>189</v>
      </c>
    </row>
    <row r="108" spans="12:12" x14ac:dyDescent="0.35">
      <c r="L108" s="104" t="s">
        <v>190</v>
      </c>
    </row>
    <row r="109" spans="12:12" x14ac:dyDescent="0.35">
      <c r="L109" s="104" t="s">
        <v>191</v>
      </c>
    </row>
    <row r="110" spans="12:12" x14ac:dyDescent="0.35">
      <c r="L110" s="104" t="s">
        <v>192</v>
      </c>
    </row>
    <row r="111" spans="12:12" x14ac:dyDescent="0.35">
      <c r="L111" s="104" t="s">
        <v>193</v>
      </c>
    </row>
    <row r="112" spans="12:12" x14ac:dyDescent="0.35">
      <c r="L112" s="104" t="s">
        <v>194</v>
      </c>
    </row>
    <row r="113" spans="12:12" x14ac:dyDescent="0.35">
      <c r="L113" s="104" t="s">
        <v>195</v>
      </c>
    </row>
    <row r="114" spans="12:12" x14ac:dyDescent="0.35">
      <c r="L114" s="104" t="s">
        <v>196</v>
      </c>
    </row>
    <row r="115" spans="12:12" x14ac:dyDescent="0.35">
      <c r="L115" s="104" t="s">
        <v>197</v>
      </c>
    </row>
    <row r="116" spans="12:12" x14ac:dyDescent="0.35">
      <c r="L116" s="104" t="s">
        <v>198</v>
      </c>
    </row>
    <row r="117" spans="12:12" x14ac:dyDescent="0.35">
      <c r="L117" s="104" t="s">
        <v>199</v>
      </c>
    </row>
    <row r="118" spans="12:12" x14ac:dyDescent="0.35">
      <c r="L118" s="104" t="s">
        <v>200</v>
      </c>
    </row>
    <row r="119" spans="12:12" x14ac:dyDescent="0.35">
      <c r="L119" s="104" t="s">
        <v>201</v>
      </c>
    </row>
    <row r="120" spans="12:12" x14ac:dyDescent="0.35">
      <c r="L120" s="104" t="s">
        <v>202</v>
      </c>
    </row>
    <row r="121" spans="12:12" x14ac:dyDescent="0.35">
      <c r="L121" s="104" t="s">
        <v>203</v>
      </c>
    </row>
    <row r="122" spans="12:12" x14ac:dyDescent="0.35">
      <c r="L122" s="104" t="s">
        <v>204</v>
      </c>
    </row>
    <row r="123" spans="12:12" x14ac:dyDescent="0.35">
      <c r="L123" s="104" t="s">
        <v>205</v>
      </c>
    </row>
    <row r="124" spans="12:12" x14ac:dyDescent="0.35">
      <c r="L124" s="104" t="s">
        <v>206</v>
      </c>
    </row>
    <row r="125" spans="12:12" x14ac:dyDescent="0.35">
      <c r="L125" s="104" t="s">
        <v>207</v>
      </c>
    </row>
    <row r="126" spans="12:12" x14ac:dyDescent="0.35">
      <c r="L126" s="104" t="s">
        <v>208</v>
      </c>
    </row>
    <row r="127" spans="12:12" x14ac:dyDescent="0.35">
      <c r="L127" s="104" t="s">
        <v>209</v>
      </c>
    </row>
    <row r="128" spans="12:12" x14ac:dyDescent="0.35">
      <c r="L128" s="104" t="s">
        <v>210</v>
      </c>
    </row>
    <row r="129" spans="12:12" x14ac:dyDescent="0.35">
      <c r="L129" s="104" t="s">
        <v>211</v>
      </c>
    </row>
    <row r="130" spans="12:12" x14ac:dyDescent="0.35">
      <c r="L130" s="104" t="s">
        <v>212</v>
      </c>
    </row>
    <row r="131" spans="12:12" x14ac:dyDescent="0.35">
      <c r="L131" s="104" t="s">
        <v>213</v>
      </c>
    </row>
    <row r="132" spans="12:12" x14ac:dyDescent="0.35">
      <c r="L132" s="104" t="s">
        <v>214</v>
      </c>
    </row>
    <row r="133" spans="12:12" x14ac:dyDescent="0.35">
      <c r="L133" s="104" t="s">
        <v>215</v>
      </c>
    </row>
    <row r="134" spans="12:12" x14ac:dyDescent="0.35">
      <c r="L134" s="104" t="s">
        <v>216</v>
      </c>
    </row>
    <row r="135" spans="12:12" x14ac:dyDescent="0.35">
      <c r="L135" s="104" t="s">
        <v>217</v>
      </c>
    </row>
    <row r="136" spans="12:12" x14ac:dyDescent="0.35">
      <c r="L136" s="104" t="s">
        <v>218</v>
      </c>
    </row>
    <row r="137" spans="12:12" x14ac:dyDescent="0.35">
      <c r="L137" s="104" t="s">
        <v>219</v>
      </c>
    </row>
    <row r="138" spans="12:12" x14ac:dyDescent="0.35">
      <c r="L138" s="104" t="s">
        <v>220</v>
      </c>
    </row>
    <row r="139" spans="12:12" x14ac:dyDescent="0.35">
      <c r="L139" s="104" t="s">
        <v>221</v>
      </c>
    </row>
    <row r="140" spans="12:12" x14ac:dyDescent="0.35">
      <c r="L140" s="104" t="s">
        <v>222</v>
      </c>
    </row>
    <row r="141" spans="12:12" x14ac:dyDescent="0.35">
      <c r="L141" s="103" t="s">
        <v>223</v>
      </c>
    </row>
    <row r="142" spans="12:12" x14ac:dyDescent="0.35">
      <c r="L142" s="104" t="s">
        <v>224</v>
      </c>
    </row>
    <row r="143" spans="12:12" x14ac:dyDescent="0.35">
      <c r="L143" s="104" t="s">
        <v>225</v>
      </c>
    </row>
    <row r="144" spans="12:12" x14ac:dyDescent="0.35">
      <c r="L144" s="104" t="s">
        <v>226</v>
      </c>
    </row>
    <row r="145" spans="12:12" x14ac:dyDescent="0.35">
      <c r="L145" s="104" t="s">
        <v>227</v>
      </c>
    </row>
    <row r="146" spans="12:12" x14ac:dyDescent="0.35">
      <c r="L146" s="104" t="s">
        <v>228</v>
      </c>
    </row>
    <row r="147" spans="12:12" x14ac:dyDescent="0.35">
      <c r="L147" s="104" t="s">
        <v>229</v>
      </c>
    </row>
    <row r="148" spans="12:12" x14ac:dyDescent="0.35">
      <c r="L148" s="104" t="s">
        <v>230</v>
      </c>
    </row>
    <row r="149" spans="12:12" x14ac:dyDescent="0.35">
      <c r="L149" s="104" t="s">
        <v>231</v>
      </c>
    </row>
    <row r="150" spans="12:12" x14ac:dyDescent="0.35">
      <c r="L150" s="104" t="s">
        <v>232</v>
      </c>
    </row>
    <row r="151" spans="12:12" x14ac:dyDescent="0.35">
      <c r="L151" s="104" t="s">
        <v>233</v>
      </c>
    </row>
    <row r="152" spans="12:12" x14ac:dyDescent="0.35">
      <c r="L152" s="103" t="s">
        <v>234</v>
      </c>
    </row>
    <row r="153" spans="12:12" x14ac:dyDescent="0.35">
      <c r="L153" s="104" t="s">
        <v>235</v>
      </c>
    </row>
    <row r="154" spans="12:12" x14ac:dyDescent="0.35">
      <c r="L154" s="104" t="s">
        <v>236</v>
      </c>
    </row>
    <row r="155" spans="12:12" x14ac:dyDescent="0.35">
      <c r="L155" s="104" t="s">
        <v>237</v>
      </c>
    </row>
    <row r="156" spans="12:12" x14ac:dyDescent="0.35">
      <c r="L156" s="104" t="s">
        <v>238</v>
      </c>
    </row>
    <row r="157" spans="12:12" x14ac:dyDescent="0.35">
      <c r="L157" s="104" t="s">
        <v>239</v>
      </c>
    </row>
    <row r="158" spans="12:12" x14ac:dyDescent="0.35">
      <c r="L158" s="103" t="s">
        <v>240</v>
      </c>
    </row>
    <row r="159" spans="12:12" x14ac:dyDescent="0.35">
      <c r="L159" s="104" t="s">
        <v>241</v>
      </c>
    </row>
    <row r="160" spans="12:12" x14ac:dyDescent="0.35">
      <c r="L160" s="104" t="s">
        <v>242</v>
      </c>
    </row>
    <row r="161" spans="12:12" x14ac:dyDescent="0.35">
      <c r="L161" s="104" t="s">
        <v>243</v>
      </c>
    </row>
    <row r="162" spans="12:12" x14ac:dyDescent="0.35">
      <c r="L162" s="104" t="s">
        <v>244</v>
      </c>
    </row>
    <row r="163" spans="12:12" x14ac:dyDescent="0.35">
      <c r="L163" s="104" t="s">
        <v>245</v>
      </c>
    </row>
    <row r="164" spans="12:12" x14ac:dyDescent="0.35">
      <c r="L164" s="104" t="s">
        <v>246</v>
      </c>
    </row>
    <row r="165" spans="12:12" x14ac:dyDescent="0.35">
      <c r="L165" s="104" t="s">
        <v>247</v>
      </c>
    </row>
    <row r="166" spans="12:12" x14ac:dyDescent="0.35">
      <c r="L166" s="104" t="s">
        <v>248</v>
      </c>
    </row>
    <row r="167" spans="12:12" x14ac:dyDescent="0.35">
      <c r="L167" s="104" t="s">
        <v>249</v>
      </c>
    </row>
    <row r="168" spans="12:12" x14ac:dyDescent="0.35">
      <c r="L168" s="104" t="s">
        <v>250</v>
      </c>
    </row>
    <row r="169" spans="12:12" x14ac:dyDescent="0.35">
      <c r="L169" s="104" t="s">
        <v>251</v>
      </c>
    </row>
    <row r="170" spans="12:12" x14ac:dyDescent="0.35">
      <c r="L170" s="104" t="s">
        <v>252</v>
      </c>
    </row>
    <row r="171" spans="12:12" x14ac:dyDescent="0.35">
      <c r="L171" s="104" t="s">
        <v>253</v>
      </c>
    </row>
    <row r="172" spans="12:12" x14ac:dyDescent="0.35">
      <c r="L172" s="104" t="s">
        <v>254</v>
      </c>
    </row>
    <row r="173" spans="12:12" x14ac:dyDescent="0.35">
      <c r="L173" s="104" t="s">
        <v>255</v>
      </c>
    </row>
    <row r="174" spans="12:12" x14ac:dyDescent="0.35">
      <c r="L174" s="104" t="s">
        <v>256</v>
      </c>
    </row>
    <row r="175" spans="12:12" x14ac:dyDescent="0.35">
      <c r="L175" s="104" t="s">
        <v>257</v>
      </c>
    </row>
    <row r="176" spans="12:12" x14ac:dyDescent="0.35">
      <c r="L176" s="104" t="s">
        <v>258</v>
      </c>
    </row>
    <row r="177" spans="12:12" x14ac:dyDescent="0.35">
      <c r="L177" s="103" t="s">
        <v>259</v>
      </c>
    </row>
    <row r="178" spans="12:12" x14ac:dyDescent="0.35">
      <c r="L178" s="104" t="s">
        <v>260</v>
      </c>
    </row>
    <row r="179" spans="12:12" x14ac:dyDescent="0.35">
      <c r="L179" s="103" t="s">
        <v>261</v>
      </c>
    </row>
    <row r="180" spans="12:12" x14ac:dyDescent="0.35">
      <c r="L180" s="104" t="s">
        <v>262</v>
      </c>
    </row>
    <row r="181" spans="12:12" x14ac:dyDescent="0.35">
      <c r="L181" s="104" t="s">
        <v>263</v>
      </c>
    </row>
    <row r="182" spans="12:12" x14ac:dyDescent="0.35">
      <c r="L182" s="104" t="s">
        <v>264</v>
      </c>
    </row>
    <row r="183" spans="12:12" x14ac:dyDescent="0.35">
      <c r="L183" s="103" t="s">
        <v>265</v>
      </c>
    </row>
    <row r="184" spans="12:12" x14ac:dyDescent="0.35">
      <c r="L184" s="104" t="s">
        <v>266</v>
      </c>
    </row>
    <row r="185" spans="12:12" x14ac:dyDescent="0.35">
      <c r="L185" s="104" t="s">
        <v>267</v>
      </c>
    </row>
    <row r="186" spans="12:12" x14ac:dyDescent="0.35">
      <c r="L186" s="104" t="s">
        <v>268</v>
      </c>
    </row>
    <row r="187" spans="12:12" x14ac:dyDescent="0.35">
      <c r="L187" s="104" t="s">
        <v>269</v>
      </c>
    </row>
    <row r="188" spans="12:12" x14ac:dyDescent="0.35">
      <c r="L188" s="104" t="s">
        <v>270</v>
      </c>
    </row>
    <row r="189" spans="12:12" x14ac:dyDescent="0.35">
      <c r="L189" s="104" t="s">
        <v>271</v>
      </c>
    </row>
    <row r="190" spans="12:12" x14ac:dyDescent="0.35">
      <c r="L190" s="104" t="s">
        <v>272</v>
      </c>
    </row>
    <row r="191" spans="12:12" x14ac:dyDescent="0.35">
      <c r="L191" s="104" t="s">
        <v>273</v>
      </c>
    </row>
    <row r="192" spans="12:12" x14ac:dyDescent="0.35">
      <c r="L192" s="104" t="s">
        <v>274</v>
      </c>
    </row>
    <row r="193" spans="12:12" x14ac:dyDescent="0.35">
      <c r="L193" s="104" t="s">
        <v>275</v>
      </c>
    </row>
    <row r="194" spans="12:12" x14ac:dyDescent="0.35">
      <c r="L194" s="104" t="s">
        <v>276</v>
      </c>
    </row>
    <row r="195" spans="12:12" x14ac:dyDescent="0.35">
      <c r="L195" s="104" t="s">
        <v>277</v>
      </c>
    </row>
    <row r="196" spans="12:12" x14ac:dyDescent="0.35">
      <c r="L196" s="104" t="s">
        <v>278</v>
      </c>
    </row>
    <row r="197" spans="12:12" x14ac:dyDescent="0.35">
      <c r="L197" s="104" t="s">
        <v>279</v>
      </c>
    </row>
    <row r="198" spans="12:12" x14ac:dyDescent="0.35">
      <c r="L198" s="104" t="s">
        <v>280</v>
      </c>
    </row>
    <row r="199" spans="12:12" x14ac:dyDescent="0.35">
      <c r="L199" s="104" t="s">
        <v>281</v>
      </c>
    </row>
    <row r="200" spans="12:12" x14ac:dyDescent="0.35">
      <c r="L200" s="104" t="s">
        <v>282</v>
      </c>
    </row>
    <row r="201" spans="12:12" x14ac:dyDescent="0.35">
      <c r="L201" s="104" t="s">
        <v>283</v>
      </c>
    </row>
    <row r="202" spans="12:12" x14ac:dyDescent="0.35">
      <c r="L202" s="104" t="s">
        <v>284</v>
      </c>
    </row>
    <row r="203" spans="12:12" x14ac:dyDescent="0.35">
      <c r="L203" s="104" t="s">
        <v>285</v>
      </c>
    </row>
    <row r="204" spans="12:12" x14ac:dyDescent="0.35">
      <c r="L204" s="104" t="s">
        <v>286</v>
      </c>
    </row>
    <row r="205" spans="12:12" x14ac:dyDescent="0.35">
      <c r="L205" s="104" t="s">
        <v>287</v>
      </c>
    </row>
    <row r="206" spans="12:12" x14ac:dyDescent="0.35">
      <c r="L206" s="104" t="s">
        <v>288</v>
      </c>
    </row>
    <row r="207" spans="12:12" x14ac:dyDescent="0.35">
      <c r="L207" s="104" t="s">
        <v>289</v>
      </c>
    </row>
    <row r="208" spans="12:12" x14ac:dyDescent="0.35">
      <c r="L208" s="104" t="s">
        <v>290</v>
      </c>
    </row>
    <row r="209" spans="12:12" x14ac:dyDescent="0.35">
      <c r="L209" s="103" t="s">
        <v>291</v>
      </c>
    </row>
    <row r="210" spans="12:12" x14ac:dyDescent="0.35">
      <c r="L210" s="104" t="s">
        <v>292</v>
      </c>
    </row>
    <row r="211" spans="12:12" x14ac:dyDescent="0.35">
      <c r="L211" s="104" t="s">
        <v>293</v>
      </c>
    </row>
    <row r="212" spans="12:12" x14ac:dyDescent="0.35">
      <c r="L212" s="104" t="s">
        <v>294</v>
      </c>
    </row>
    <row r="213" spans="12:12" x14ac:dyDescent="0.35">
      <c r="L213" s="103" t="s">
        <v>295</v>
      </c>
    </row>
    <row r="214" spans="12:12" x14ac:dyDescent="0.35">
      <c r="L214" s="104" t="s">
        <v>296</v>
      </c>
    </row>
    <row r="215" spans="12:12" x14ac:dyDescent="0.35">
      <c r="L215" s="104" t="s">
        <v>297</v>
      </c>
    </row>
    <row r="216" spans="12:12" x14ac:dyDescent="0.35">
      <c r="L216" s="104" t="s">
        <v>298</v>
      </c>
    </row>
    <row r="217" spans="12:12" x14ac:dyDescent="0.35">
      <c r="L217" s="103" t="s">
        <v>299</v>
      </c>
    </row>
    <row r="218" spans="12:12" x14ac:dyDescent="0.35">
      <c r="L218" s="104" t="s">
        <v>300</v>
      </c>
    </row>
    <row r="219" spans="12:12" x14ac:dyDescent="0.35">
      <c r="L219" s="104" t="s">
        <v>301</v>
      </c>
    </row>
    <row r="220" spans="12:12" x14ac:dyDescent="0.35">
      <c r="L220" s="104" t="s">
        <v>302</v>
      </c>
    </row>
    <row r="221" spans="12:12" x14ac:dyDescent="0.35">
      <c r="L221" s="104" t="s">
        <v>303</v>
      </c>
    </row>
    <row r="222" spans="12:12" x14ac:dyDescent="0.35">
      <c r="L222" s="104" t="s">
        <v>304</v>
      </c>
    </row>
    <row r="223" spans="12:12" x14ac:dyDescent="0.35">
      <c r="L223" s="104" t="s">
        <v>305</v>
      </c>
    </row>
    <row r="224" spans="12:12" x14ac:dyDescent="0.35">
      <c r="L224" s="104" t="s">
        <v>306</v>
      </c>
    </row>
    <row r="225" spans="12:12" x14ac:dyDescent="0.35">
      <c r="L225" s="104" t="s">
        <v>307</v>
      </c>
    </row>
    <row r="226" spans="12:12" x14ac:dyDescent="0.35">
      <c r="L226" s="104" t="s">
        <v>308</v>
      </c>
    </row>
    <row r="227" spans="12:12" x14ac:dyDescent="0.35">
      <c r="L227" s="104" t="s">
        <v>309</v>
      </c>
    </row>
    <row r="228" spans="12:12" x14ac:dyDescent="0.35">
      <c r="L228" s="104" t="s">
        <v>310</v>
      </c>
    </row>
    <row r="229" spans="12:12" x14ac:dyDescent="0.35">
      <c r="L229" s="104" t="s">
        <v>311</v>
      </c>
    </row>
    <row r="230" spans="12:12" x14ac:dyDescent="0.35">
      <c r="L230" s="104" t="s">
        <v>312</v>
      </c>
    </row>
    <row r="231" spans="12:12" x14ac:dyDescent="0.35">
      <c r="L231" s="104" t="s">
        <v>313</v>
      </c>
    </row>
  </sheetData>
  <mergeCells count="5">
    <mergeCell ref="N2:R2"/>
    <mergeCell ref="N3:R3"/>
    <mergeCell ref="N4:R4"/>
    <mergeCell ref="N5:R5"/>
    <mergeCell ref="N6:R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1"/>
  </sheetPr>
  <dimension ref="A1:E69"/>
  <sheetViews>
    <sheetView workbookViewId="0"/>
  </sheetViews>
  <sheetFormatPr defaultColWidth="9.08984375" defaultRowHeight="14.5" x14ac:dyDescent="0.35"/>
  <cols>
    <col min="1" max="1" width="4.54296875" style="75" customWidth="1"/>
    <col min="2" max="2" width="68.90625" style="63" customWidth="1"/>
    <col min="3" max="3" width="11.54296875" style="63" customWidth="1"/>
    <col min="4" max="4" width="4.6328125" style="63" hidden="1" customWidth="1"/>
    <col min="5" max="5" width="38.36328125" style="63" customWidth="1"/>
    <col min="6" max="16384" width="9.08984375" style="63"/>
  </cols>
  <sheetData>
    <row r="1" spans="1:5" ht="17.25" customHeight="1" x14ac:dyDescent="0.35"/>
    <row r="2" spans="1:5" ht="44.15" customHeight="1" x14ac:dyDescent="0.35">
      <c r="B2" s="81" t="s">
        <v>476</v>
      </c>
    </row>
    <row r="3" spans="1:5" s="75" customFormat="1" ht="24" customHeight="1" x14ac:dyDescent="0.35">
      <c r="D3" s="76"/>
      <c r="E3" s="77"/>
    </row>
    <row r="4" spans="1:5" ht="32.15" customHeight="1" x14ac:dyDescent="0.35">
      <c r="B4" s="101" t="s">
        <v>16</v>
      </c>
      <c r="C4" s="100" t="e">
        <f>SUM(C6:C12)/4</f>
        <v>#REF!</v>
      </c>
      <c r="D4" s="79" t="e">
        <f>IF(C4&gt;99.9%,1,0)</f>
        <v>#REF!</v>
      </c>
    </row>
    <row r="5" spans="1:5" ht="31.25" customHeight="1" x14ac:dyDescent="0.35">
      <c r="B5" s="111" t="s">
        <v>343</v>
      </c>
      <c r="C5" s="80"/>
    </row>
    <row r="6" spans="1:5" s="79" customFormat="1" ht="32.15" customHeight="1" x14ac:dyDescent="0.35">
      <c r="A6" s="78"/>
      <c r="B6" s="101" t="s">
        <v>52</v>
      </c>
      <c r="C6" s="100">
        <f>'Your Company Details'!E4</f>
        <v>0</v>
      </c>
      <c r="D6" s="79">
        <f>IF(C6&gt;99.6%,1,0)</f>
        <v>0</v>
      </c>
    </row>
    <row r="7" spans="1:5" ht="31.25" customHeight="1" x14ac:dyDescent="0.35">
      <c r="B7" s="108" t="str">
        <f>IF(D6=1,"Thank you for completing this section","You need to provide the full set of information and all the contacts required")</f>
        <v>You need to provide the full set of information and all the contacts required</v>
      </c>
      <c r="C7" s="80"/>
    </row>
    <row r="8" spans="1:5" s="79" customFormat="1" ht="32.15" customHeight="1" x14ac:dyDescent="0.35">
      <c r="A8" s="78"/>
      <c r="B8" s="101" t="s">
        <v>486</v>
      </c>
      <c r="C8" s="100">
        <f>'Your Classes'!E4</f>
        <v>0</v>
      </c>
      <c r="D8" s="79">
        <f>IF(C8&gt;99.5%,1,0)</f>
        <v>0</v>
      </c>
    </row>
    <row r="9" spans="1:5" s="79" customFormat="1" ht="26" x14ac:dyDescent="0.35">
      <c r="A9" s="78"/>
      <c r="B9" s="108" t="str">
        <f>IF(C8=100%,"Thank you for completing this section","Please ensure you have answered all the questions")</f>
        <v>Please ensure you have answered all the questions</v>
      </c>
      <c r="C9" s="82"/>
    </row>
    <row r="10" spans="1:5" s="79" customFormat="1" ht="32.15" customHeight="1" x14ac:dyDescent="0.35">
      <c r="A10" s="78"/>
      <c r="B10" s="101" t="s">
        <v>429</v>
      </c>
      <c r="C10" s="100">
        <f>'Your Stamps'!P9</f>
        <v>0</v>
      </c>
      <c r="D10" s="79">
        <f>IF(C10&gt;99.9%,1,0)</f>
        <v>0</v>
      </c>
    </row>
    <row r="11" spans="1:5" s="79" customFormat="1" ht="26" x14ac:dyDescent="0.35">
      <c r="A11" s="78"/>
      <c r="B11" s="108" t="str">
        <f>IF(C10,"Thank you for completing this section","You need to add at least one stamp")</f>
        <v>You need to add at least one stamp</v>
      </c>
      <c r="C11" s="82"/>
    </row>
    <row r="12" spans="1:5" s="79" customFormat="1" ht="32.15" customHeight="1" x14ac:dyDescent="0.35">
      <c r="A12" s="78"/>
      <c r="B12" s="101" t="s">
        <v>53</v>
      </c>
      <c r="C12" s="100" t="e">
        <f>'Your User Details'!O9</f>
        <v>#REF!</v>
      </c>
      <c r="D12" s="79" t="e">
        <f>IF(C12&gt;99.9%,1,0)</f>
        <v>#REF!</v>
      </c>
    </row>
    <row r="13" spans="1:5" s="79" customFormat="1" ht="26" x14ac:dyDescent="0.35">
      <c r="A13" s="78"/>
      <c r="B13" s="108" t="e">
        <f>IF(C12,"Thank you for completing this section","You need to add at least one team and one user")</f>
        <v>#REF!</v>
      </c>
      <c r="C13" s="82"/>
    </row>
    <row r="14" spans="1:5" ht="19.5" x14ac:dyDescent="0.35">
      <c r="C14" s="64"/>
    </row>
    <row r="65" spans="1:1" x14ac:dyDescent="0.35">
      <c r="A65" s="78"/>
    </row>
    <row r="66" spans="1:1" x14ac:dyDescent="0.35">
      <c r="A66" s="78"/>
    </row>
    <row r="67" spans="1:1" x14ac:dyDescent="0.35">
      <c r="A67" s="78"/>
    </row>
    <row r="68" spans="1:1" x14ac:dyDescent="0.35">
      <c r="A68" s="78"/>
    </row>
    <row r="69" spans="1:1" x14ac:dyDescent="0.35">
      <c r="A69" s="78"/>
    </row>
  </sheetData>
  <sheetProtection algorithmName="SHA-512" hashValue="gpUD6upszy2eNYbW5YqAFse8I3MPCFcYDbHEqn05PWXJgeCAq+Pds+Fh2yIqdX2MwhpGFOnFvwOr7wCRc+Zbdw==" saltValue="ocCwZzN/2xV0GnyPUkcbSA==" spinCount="100000" sheet="1" objects="1" scenarios="1" selectLockedCells="1" selectUnlockedCells="1"/>
  <conditionalFormatting sqref="C3">
    <cfRule type="cellIs" dxfId="575" priority="47" operator="equal">
      <formula>"û"</formula>
    </cfRule>
  </conditionalFormatting>
  <conditionalFormatting sqref="C14">
    <cfRule type="cellIs" dxfId="574" priority="44" operator="equal">
      <formula>"û"</formula>
    </cfRule>
  </conditionalFormatting>
  <conditionalFormatting sqref="C14">
    <cfRule type="cellIs" dxfId="573" priority="43" operator="equal">
      <formula>"ü"</formula>
    </cfRule>
  </conditionalFormatting>
  <conditionalFormatting sqref="C4:C5 C7">
    <cfRule type="cellIs" dxfId="572" priority="42" operator="equal">
      <formula>"û"</formula>
    </cfRule>
  </conditionalFormatting>
  <conditionalFormatting sqref="C4:C5 C7">
    <cfRule type="cellIs" dxfId="571" priority="41" operator="equal">
      <formula>"ü"</formula>
    </cfRule>
  </conditionalFormatting>
  <conditionalFormatting sqref="B4">
    <cfRule type="expression" dxfId="570" priority="37">
      <formula>D4&lt;&gt;1</formula>
    </cfRule>
    <cfRule type="expression" dxfId="569" priority="39">
      <formula>D4=1</formula>
    </cfRule>
    <cfRule type="colorScale" priority="40">
      <colorScale>
        <cfvo type="min"/>
        <cfvo type="max"/>
        <color rgb="FFFF7128"/>
        <color rgb="FFFFEF9C"/>
      </colorScale>
    </cfRule>
  </conditionalFormatting>
  <conditionalFormatting sqref="C4">
    <cfRule type="expression" dxfId="568" priority="36">
      <formula>D4&lt;&gt;1</formula>
    </cfRule>
    <cfRule type="expression" dxfId="567" priority="38">
      <formula>D4=1</formula>
    </cfRule>
  </conditionalFormatting>
  <conditionalFormatting sqref="C8">
    <cfRule type="cellIs" dxfId="566" priority="35" operator="equal">
      <formula>"û"</formula>
    </cfRule>
  </conditionalFormatting>
  <conditionalFormatting sqref="C8">
    <cfRule type="cellIs" dxfId="565" priority="34" operator="equal">
      <formula>"ü"</formula>
    </cfRule>
  </conditionalFormatting>
  <conditionalFormatting sqref="B8">
    <cfRule type="expression" dxfId="564" priority="30">
      <formula>C8&lt;&gt;1</formula>
    </cfRule>
    <cfRule type="expression" dxfId="563" priority="32">
      <formula>C8=1</formula>
    </cfRule>
    <cfRule type="colorScale" priority="33">
      <colorScale>
        <cfvo type="min"/>
        <cfvo type="max"/>
        <color rgb="FFFF7128"/>
        <color rgb="FFFFEF9C"/>
      </colorScale>
    </cfRule>
  </conditionalFormatting>
  <conditionalFormatting sqref="C8">
    <cfRule type="expression" dxfId="562" priority="29">
      <formula>D8&lt;&gt;1</formula>
    </cfRule>
    <cfRule type="expression" dxfId="561" priority="31">
      <formula>D8=1</formula>
    </cfRule>
  </conditionalFormatting>
  <conditionalFormatting sqref="C10">
    <cfRule type="cellIs" dxfId="560" priority="28" operator="equal">
      <formula>"û"</formula>
    </cfRule>
  </conditionalFormatting>
  <conditionalFormatting sqref="C10">
    <cfRule type="cellIs" dxfId="559" priority="27" operator="equal">
      <formula>"ü"</formula>
    </cfRule>
  </conditionalFormatting>
  <conditionalFormatting sqref="B10">
    <cfRule type="expression" dxfId="558" priority="23">
      <formula>C10&lt;&gt;1</formula>
    </cfRule>
    <cfRule type="expression" dxfId="557" priority="25">
      <formula>C10=1</formula>
    </cfRule>
    <cfRule type="colorScale" priority="26">
      <colorScale>
        <cfvo type="min"/>
        <cfvo type="max"/>
        <color rgb="FFFF7128"/>
        <color rgb="FFFFEF9C"/>
      </colorScale>
    </cfRule>
  </conditionalFormatting>
  <conditionalFormatting sqref="C10">
    <cfRule type="expression" dxfId="556" priority="22">
      <formula>D10&lt;&gt;1</formula>
    </cfRule>
    <cfRule type="expression" dxfId="555" priority="24">
      <formula>D10=1</formula>
    </cfRule>
  </conditionalFormatting>
  <conditionalFormatting sqref="C12">
    <cfRule type="cellIs" dxfId="554" priority="14" operator="equal">
      <formula>"û"</formula>
    </cfRule>
  </conditionalFormatting>
  <conditionalFormatting sqref="C12">
    <cfRule type="cellIs" dxfId="553" priority="13" operator="equal">
      <formula>"ü"</formula>
    </cfRule>
  </conditionalFormatting>
  <conditionalFormatting sqref="B12">
    <cfRule type="expression" dxfId="552" priority="9">
      <formula>C12&lt;&gt;1</formula>
    </cfRule>
    <cfRule type="expression" dxfId="551" priority="11">
      <formula>C12=1</formula>
    </cfRule>
    <cfRule type="colorScale" priority="12">
      <colorScale>
        <cfvo type="min"/>
        <cfvo type="max"/>
        <color rgb="FFFF7128"/>
        <color rgb="FFFFEF9C"/>
      </colorScale>
    </cfRule>
  </conditionalFormatting>
  <conditionalFormatting sqref="C12">
    <cfRule type="expression" dxfId="550" priority="8">
      <formula>D12&lt;&gt;1</formula>
    </cfRule>
    <cfRule type="expression" dxfId="549" priority="10">
      <formula>D12=1</formula>
    </cfRule>
  </conditionalFormatting>
  <conditionalFormatting sqref="C6">
    <cfRule type="cellIs" dxfId="548" priority="7" operator="equal">
      <formula>"û"</formula>
    </cfRule>
  </conditionalFormatting>
  <conditionalFormatting sqref="C6">
    <cfRule type="cellIs" dxfId="547" priority="6" operator="equal">
      <formula>"ü"</formula>
    </cfRule>
  </conditionalFormatting>
  <conditionalFormatting sqref="B6">
    <cfRule type="expression" dxfId="546" priority="2">
      <formula>D6&lt;&gt;1</formula>
    </cfRule>
    <cfRule type="expression" dxfId="545" priority="4">
      <formula>D6=1</formula>
    </cfRule>
    <cfRule type="colorScale" priority="5">
      <colorScale>
        <cfvo type="min"/>
        <cfvo type="max"/>
        <color rgb="FFFF7128"/>
        <color rgb="FFFFEF9C"/>
      </colorScale>
    </cfRule>
  </conditionalFormatting>
  <conditionalFormatting sqref="C6">
    <cfRule type="expression" dxfId="544" priority="1">
      <formula>D6&lt;&gt;1</formula>
    </cfRule>
    <cfRule type="expression" dxfId="543" priority="3">
      <formula>D6=1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3" tint="0.39997558519241921"/>
  </sheetPr>
  <dimension ref="B2:G180"/>
  <sheetViews>
    <sheetView workbookViewId="0">
      <pane ySplit="5" topLeftCell="A6" activePane="bottomLeft" state="frozen"/>
      <selection pane="bottomLeft" activeCell="A8" sqref="A8:XFD8"/>
    </sheetView>
  </sheetViews>
  <sheetFormatPr defaultColWidth="9.08984375" defaultRowHeight="14.5" x14ac:dyDescent="0.35"/>
  <cols>
    <col min="1" max="2" width="4.54296875" style="21" customWidth="1"/>
    <col min="3" max="3" width="40.36328125" style="21" customWidth="1"/>
    <col min="4" max="4" width="74" style="22" customWidth="1"/>
    <col min="5" max="5" width="12.453125" style="21" customWidth="1"/>
    <col min="6" max="6" width="67.6328125" style="22" customWidth="1"/>
    <col min="7" max="7" width="12.08984375" style="22" hidden="1" customWidth="1"/>
    <col min="8" max="16384" width="9.08984375" style="21"/>
  </cols>
  <sheetData>
    <row r="2" spans="2:7" s="22" customFormat="1" ht="43.5" customHeight="1" x14ac:dyDescent="0.35">
      <c r="B2" s="23" t="s">
        <v>52</v>
      </c>
      <c r="C2" s="21"/>
      <c r="E2" s="21"/>
    </row>
    <row r="3" spans="2:7" s="22" customFormat="1" ht="17" x14ac:dyDescent="0.4">
      <c r="B3" s="24" t="s">
        <v>431</v>
      </c>
      <c r="C3" s="21"/>
      <c r="E3" s="22" t="s">
        <v>12</v>
      </c>
    </row>
    <row r="4" spans="2:7" s="22" customFormat="1" ht="19.5" x14ac:dyDescent="0.45">
      <c r="B4" s="21" t="s">
        <v>42</v>
      </c>
      <c r="C4" s="21"/>
      <c r="E4" s="74">
        <f>G162/100</f>
        <v>0</v>
      </c>
    </row>
    <row r="6" spans="2:7" ht="26" x14ac:dyDescent="0.6">
      <c r="B6" s="41" t="s">
        <v>24</v>
      </c>
      <c r="C6" s="25"/>
    </row>
    <row r="8" spans="2:7" s="29" customFormat="1" ht="21.9" customHeight="1" x14ac:dyDescent="0.35">
      <c r="B8" s="26">
        <v>1.1000000000000001</v>
      </c>
      <c r="C8" s="27" t="s">
        <v>25</v>
      </c>
      <c r="D8" s="71"/>
      <c r="E8" s="69" t="str">
        <f>IF(ISBLANK(D8),"û","ü")</f>
        <v>û</v>
      </c>
      <c r="F8" s="28" t="str">
        <f>IF(ISBLANK(D8),"Please add your registered company name","This is how your company will be displayed on PPL")</f>
        <v>Please add your registered company name</v>
      </c>
      <c r="G8" s="30" t="str">
        <f>IF(ISBLANK(D8),"0",2.0833)</f>
        <v>0</v>
      </c>
    </row>
    <row r="9" spans="2:7" s="29" customFormat="1" ht="21.9" customHeight="1" x14ac:dyDescent="0.35">
      <c r="B9" s="26">
        <v>1.2</v>
      </c>
      <c r="C9" s="27" t="s">
        <v>26</v>
      </c>
      <c r="D9" s="28"/>
      <c r="E9" s="69"/>
      <c r="F9" s="28"/>
      <c r="G9" s="30"/>
    </row>
    <row r="10" spans="2:7" s="29" customFormat="1" ht="21.9" customHeight="1" x14ac:dyDescent="0.35">
      <c r="B10" s="26"/>
      <c r="C10" s="29" t="s">
        <v>82</v>
      </c>
      <c r="D10" s="71"/>
      <c r="E10" s="69" t="str">
        <f>IF(ISBLANK(D10),"û","ü")</f>
        <v>û</v>
      </c>
      <c r="F10" s="28" t="str">
        <f>IF(ISBLANK(D10),"Please add your company address","")</f>
        <v>Please add your company address</v>
      </c>
      <c r="G10" s="30" t="str">
        <f>IF(ISBLANK(D10),"0",2.0833)</f>
        <v>0</v>
      </c>
    </row>
    <row r="11" spans="2:7" ht="5.15" customHeight="1" x14ac:dyDescent="0.35">
      <c r="B11" s="31"/>
      <c r="C11" s="32"/>
      <c r="D11" s="33"/>
    </row>
    <row r="12" spans="2:7" s="29" customFormat="1" ht="21.9" customHeight="1" x14ac:dyDescent="0.35">
      <c r="B12" s="26"/>
      <c r="C12" s="29" t="s">
        <v>83</v>
      </c>
      <c r="D12" s="71"/>
      <c r="E12" s="69"/>
      <c r="F12" s="28"/>
      <c r="G12" s="30"/>
    </row>
    <row r="13" spans="2:7" ht="5.15" customHeight="1" x14ac:dyDescent="0.35">
      <c r="B13" s="31"/>
      <c r="C13" s="32"/>
      <c r="D13" s="33"/>
    </row>
    <row r="14" spans="2:7" s="29" customFormat="1" ht="21.9" customHeight="1" x14ac:dyDescent="0.35">
      <c r="C14" s="29" t="s">
        <v>81</v>
      </c>
      <c r="D14" s="71"/>
      <c r="E14" s="69" t="str">
        <f>IF(ISBLANK(D14),"û","ü")</f>
        <v>û</v>
      </c>
      <c r="F14" s="28" t="str">
        <f>IF(ISBLANK(D14),"Please add your city","")</f>
        <v>Please add your city</v>
      </c>
      <c r="G14" s="30" t="str">
        <f>IF(ISBLANK(D14),"0",2.0833)</f>
        <v>0</v>
      </c>
    </row>
    <row r="15" spans="2:7" ht="5.15" customHeight="1" x14ac:dyDescent="0.35">
      <c r="B15" s="31"/>
      <c r="C15" s="32"/>
      <c r="D15" s="33"/>
    </row>
    <row r="16" spans="2:7" s="29" customFormat="1" ht="21.9" customHeight="1" x14ac:dyDescent="0.35">
      <c r="C16" s="29" t="s">
        <v>84</v>
      </c>
      <c r="D16" s="71"/>
      <c r="E16" s="69"/>
      <c r="F16" s="28"/>
      <c r="G16" s="30"/>
    </row>
    <row r="17" spans="2:7" ht="5.15" customHeight="1" x14ac:dyDescent="0.35">
      <c r="B17" s="31"/>
      <c r="C17" s="32"/>
      <c r="D17" s="33"/>
    </row>
    <row r="18" spans="2:7" s="29" customFormat="1" ht="21.9" customHeight="1" x14ac:dyDescent="0.35">
      <c r="C18" s="29" t="s">
        <v>80</v>
      </c>
      <c r="D18" s="71"/>
      <c r="E18" s="69" t="str">
        <f>IF(ISBLANK(D18),"û","ü")</f>
        <v>û</v>
      </c>
      <c r="F18" s="28" t="str">
        <f>IF(ISBLANK(D18),"Please add your Postcode","")</f>
        <v>Please add your Postcode</v>
      </c>
      <c r="G18" s="30" t="str">
        <f>IF(ISBLANK(D18),"0",2.0833)</f>
        <v>0</v>
      </c>
    </row>
    <row r="19" spans="2:7" ht="5.15" customHeight="1" x14ac:dyDescent="0.35">
      <c r="B19" s="31"/>
      <c r="C19" s="32"/>
      <c r="D19" s="33"/>
    </row>
    <row r="20" spans="2:7" s="29" customFormat="1" ht="21.9" customHeight="1" x14ac:dyDescent="0.35">
      <c r="C20" s="29" t="s">
        <v>85</v>
      </c>
      <c r="D20" s="73" t="s">
        <v>1</v>
      </c>
      <c r="E20" s="69" t="str">
        <f>IF(D20="Please select","û","ü")</f>
        <v>û</v>
      </c>
      <c r="F20" s="28" t="str">
        <f>IF(D20="Please select","Please select your country","")</f>
        <v>Please select your country</v>
      </c>
      <c r="G20" s="30">
        <f>IF(D20="Please select",0,2.0833)</f>
        <v>0</v>
      </c>
    </row>
    <row r="21" spans="2:7" ht="5.15" customHeight="1" x14ac:dyDescent="0.35">
      <c r="B21" s="31"/>
      <c r="C21" s="32"/>
      <c r="D21" s="33"/>
    </row>
    <row r="22" spans="2:7" ht="105.75" customHeight="1" x14ac:dyDescent="0.35">
      <c r="B22" s="34">
        <v>1.3</v>
      </c>
      <c r="C22" s="70" t="s">
        <v>54</v>
      </c>
      <c r="D22" s="72"/>
      <c r="E22" s="69"/>
    </row>
    <row r="23" spans="2:7" ht="5.15" customHeight="1" x14ac:dyDescent="0.35">
      <c r="C23" s="32"/>
    </row>
    <row r="24" spans="2:7" s="29" customFormat="1" ht="21.9" customHeight="1" x14ac:dyDescent="0.35">
      <c r="B24" s="26">
        <v>1.4</v>
      </c>
      <c r="C24" s="27" t="s">
        <v>418</v>
      </c>
      <c r="D24" s="73" t="s">
        <v>1</v>
      </c>
      <c r="E24" s="69" t="str">
        <f>IF(D24="Please select","û","ü")</f>
        <v>û</v>
      </c>
      <c r="F24" s="28" t="str">
        <f>IF(D24="Please select","Please confirm whether you are a member of an association","")</f>
        <v>Please confirm whether you are a member of an association</v>
      </c>
      <c r="G24" s="30">
        <f>IF(D24="Please select",0,2.0833)</f>
        <v>0</v>
      </c>
    </row>
    <row r="25" spans="2:7" ht="5.15" customHeight="1" x14ac:dyDescent="0.35">
      <c r="C25" s="32"/>
    </row>
    <row r="26" spans="2:7" s="29" customFormat="1" ht="21.9" customHeight="1" x14ac:dyDescent="0.35">
      <c r="B26" s="26"/>
      <c r="C26" s="29" t="s">
        <v>419</v>
      </c>
      <c r="D26" s="73"/>
      <c r="E26" s="69"/>
      <c r="F26" s="28"/>
      <c r="G26" s="30"/>
    </row>
    <row r="27" spans="2:7" ht="33" customHeight="1" x14ac:dyDescent="0.35"/>
    <row r="28" spans="2:7" ht="26" x14ac:dyDescent="0.6">
      <c r="B28" s="41" t="s">
        <v>30</v>
      </c>
    </row>
    <row r="30" spans="2:7" s="29" customFormat="1" ht="21.9" customHeight="1" x14ac:dyDescent="0.35">
      <c r="B30" s="56" t="s">
        <v>325</v>
      </c>
      <c r="C30" s="27"/>
      <c r="D30" s="42"/>
      <c r="F30" s="30"/>
      <c r="G30" s="30"/>
    </row>
    <row r="31" spans="2:7" s="29" customFormat="1" ht="21.9" customHeight="1" x14ac:dyDescent="0.35">
      <c r="B31" s="33"/>
      <c r="C31" s="27"/>
      <c r="D31" s="28"/>
      <c r="F31" s="30"/>
      <c r="G31" s="30"/>
    </row>
    <row r="32" spans="2:7" s="29" customFormat="1" ht="58" hidden="1" x14ac:dyDescent="0.35">
      <c r="B32" s="35" t="s">
        <v>32</v>
      </c>
      <c r="C32" s="36"/>
      <c r="D32" s="37" t="s">
        <v>72</v>
      </c>
      <c r="F32" s="30"/>
      <c r="G32" s="30"/>
    </row>
    <row r="33" spans="2:7" s="29" customFormat="1" ht="58" hidden="1" x14ac:dyDescent="0.35">
      <c r="B33" s="38"/>
      <c r="C33" s="39"/>
      <c r="D33" s="40" t="s">
        <v>326</v>
      </c>
      <c r="F33" s="30"/>
      <c r="G33" s="30"/>
    </row>
    <row r="34" spans="2:7" hidden="1" x14ac:dyDescent="0.35"/>
    <row r="35" spans="2:7" s="29" customFormat="1" ht="21.9" customHeight="1" x14ac:dyDescent="0.35">
      <c r="B35" s="27" t="s">
        <v>35</v>
      </c>
      <c r="D35" s="73" t="s">
        <v>1</v>
      </c>
      <c r="E35" s="69" t="str">
        <f>IF(D35="Please select","û","ü")</f>
        <v>û</v>
      </c>
      <c r="F35" s="28" t="str">
        <f>IF(D35="Please select","Please confirm if an approval is required before setting up new users","")</f>
        <v>Please confirm if an approval is required before setting up new users</v>
      </c>
      <c r="G35" s="30" t="str">
        <f>IF($D35="Yes","2.0833",IF($D35="No","2.0833",IF($D35="Please select","0")))</f>
        <v>0</v>
      </c>
    </row>
    <row r="37" spans="2:7" s="29" customFormat="1" ht="21.9" customHeight="1" x14ac:dyDescent="0.35">
      <c r="B37" s="26">
        <v>2.1</v>
      </c>
      <c r="C37" s="27" t="s">
        <v>77</v>
      </c>
      <c r="D37" s="28"/>
      <c r="F37" s="30"/>
      <c r="G37" s="30"/>
    </row>
    <row r="38" spans="2:7" ht="5.15" customHeight="1" x14ac:dyDescent="0.35">
      <c r="B38" s="31"/>
      <c r="C38" s="32"/>
    </row>
    <row r="39" spans="2:7" s="29" customFormat="1" ht="21.9" customHeight="1" x14ac:dyDescent="0.35">
      <c r="B39" s="26"/>
      <c r="C39" s="29" t="s">
        <v>316</v>
      </c>
      <c r="D39" s="71"/>
      <c r="E39" s="69" t="str">
        <f>IF(ISBLANK(D39),"û","ü")</f>
        <v>û</v>
      </c>
      <c r="F39" s="28" t="str">
        <f>IF(ISBLANK(D39),"Please confirm the first name of your Primary Approver","")</f>
        <v>Please confirm the first name of your Primary Approver</v>
      </c>
      <c r="G39" s="30" t="str">
        <f>IF(ISBLANK(D39),"0",2.0833)</f>
        <v>0</v>
      </c>
    </row>
    <row r="40" spans="2:7" ht="5.15" customHeight="1" x14ac:dyDescent="0.35">
      <c r="B40" s="31"/>
    </row>
    <row r="41" spans="2:7" s="29" customFormat="1" ht="21.9" customHeight="1" x14ac:dyDescent="0.35">
      <c r="B41" s="26"/>
      <c r="C41" s="29" t="s">
        <v>317</v>
      </c>
      <c r="D41" s="71"/>
      <c r="E41" s="69" t="str">
        <f>IF(ISBLANK(D41),"û","ü")</f>
        <v>û</v>
      </c>
      <c r="F41" s="28" t="str">
        <f>IF(ISBLANK(D41),"Please confirm the last name of your Primary Approver","")</f>
        <v>Please confirm the last name of your Primary Approver</v>
      </c>
      <c r="G41" s="30" t="str">
        <f>IF(ISBLANK(D41),"0",2.0833)</f>
        <v>0</v>
      </c>
    </row>
    <row r="42" spans="2:7" ht="5.15" customHeight="1" x14ac:dyDescent="0.35">
      <c r="B42" s="31"/>
    </row>
    <row r="43" spans="2:7" s="29" customFormat="1" ht="21.9" customHeight="1" x14ac:dyDescent="0.35">
      <c r="B43" s="26"/>
      <c r="C43" s="29" t="s">
        <v>31</v>
      </c>
      <c r="D43" s="105"/>
      <c r="E43" s="69" t="str">
        <f>IF(ISBLANK(D43),"û","ü")</f>
        <v>û</v>
      </c>
      <c r="F43" s="28" t="str">
        <f>IF(ISBLANK(D43),"Please confirm the email address of your Primary Approver","")</f>
        <v>Please confirm the email address of your Primary Approver</v>
      </c>
      <c r="G43" s="30" t="str">
        <f>IF(ISBLANK(D43),"0",2.0833)</f>
        <v>0</v>
      </c>
    </row>
    <row r="44" spans="2:7" ht="5" customHeight="1" x14ac:dyDescent="0.35">
      <c r="B44" s="31"/>
    </row>
    <row r="45" spans="2:7" s="29" customFormat="1" ht="21.9" customHeight="1" x14ac:dyDescent="0.35">
      <c r="B45" s="26"/>
      <c r="C45" s="29" t="s">
        <v>318</v>
      </c>
      <c r="D45" s="71"/>
      <c r="E45" s="69" t="str">
        <f>IF(ISBLANK(D45),"û","ü")</f>
        <v>û</v>
      </c>
      <c r="F45" s="28" t="str">
        <f>IF(ISBLANK(D45),"Please confirm the telephone number of your Primary Approver","")</f>
        <v>Please confirm the telephone number of your Primary Approver</v>
      </c>
      <c r="G45" s="30" t="str">
        <f>IF(ISBLANK(D45),"0",2.0833)</f>
        <v>0</v>
      </c>
    </row>
    <row r="47" spans="2:7" s="29" customFormat="1" ht="21.9" customHeight="1" x14ac:dyDescent="0.35">
      <c r="B47" s="26">
        <v>2.2000000000000002</v>
      </c>
      <c r="C47" s="27" t="s">
        <v>78</v>
      </c>
      <c r="D47" s="28"/>
      <c r="F47" s="30"/>
      <c r="G47" s="30"/>
    </row>
    <row r="48" spans="2:7" ht="5.15" customHeight="1" x14ac:dyDescent="0.35">
      <c r="B48" s="31"/>
      <c r="C48" s="32"/>
    </row>
    <row r="49" spans="2:7" s="29" customFormat="1" ht="21.9" customHeight="1" x14ac:dyDescent="0.35">
      <c r="B49" s="26"/>
      <c r="C49" s="29" t="s">
        <v>314</v>
      </c>
      <c r="D49" s="71"/>
      <c r="E49" s="69" t="str">
        <f>IF(ISBLANK(D49),"û","ü")</f>
        <v>û</v>
      </c>
      <c r="F49" s="28" t="str">
        <f>IF(ISBLANK(D49),"Please confirm the first name of your Secondary Approver","")</f>
        <v>Please confirm the first name of your Secondary Approver</v>
      </c>
      <c r="G49" s="30" t="str">
        <f>IF(ISBLANK(D49),"0",2.0833)</f>
        <v>0</v>
      </c>
    </row>
    <row r="50" spans="2:7" ht="5.15" customHeight="1" x14ac:dyDescent="0.35">
      <c r="B50" s="31"/>
    </row>
    <row r="51" spans="2:7" s="29" customFormat="1" ht="21.9" customHeight="1" x14ac:dyDescent="0.35">
      <c r="B51" s="26"/>
      <c r="C51" s="29" t="s">
        <v>315</v>
      </c>
      <c r="D51" s="71"/>
      <c r="E51" s="69" t="str">
        <f>IF(ISBLANK(D51),"û","ü")</f>
        <v>û</v>
      </c>
      <c r="F51" s="28" t="str">
        <f>IF(ISBLANK(D51),"Please confirm the last name of your Secondary Approver","")</f>
        <v>Please confirm the last name of your Secondary Approver</v>
      </c>
      <c r="G51" s="30" t="str">
        <f>IF(ISBLANK(D51),"0",2.0833)</f>
        <v>0</v>
      </c>
    </row>
    <row r="52" spans="2:7" ht="5.15" customHeight="1" x14ac:dyDescent="0.35">
      <c r="B52" s="31"/>
    </row>
    <row r="53" spans="2:7" s="29" customFormat="1" ht="21.9" customHeight="1" x14ac:dyDescent="0.35">
      <c r="B53" s="26"/>
      <c r="C53" s="29" t="s">
        <v>31</v>
      </c>
      <c r="D53" s="105"/>
      <c r="E53" s="69" t="str">
        <f>IF(ISBLANK(D53),"û","ü")</f>
        <v>û</v>
      </c>
      <c r="F53" s="28" t="str">
        <f>IF(ISBLANK(D53),"Please confirm the email address of your Secondary Approver","")</f>
        <v>Please confirm the email address of your Secondary Approver</v>
      </c>
      <c r="G53" s="30" t="str">
        <f>IF(ISBLANK(D53),"0",2.0833)</f>
        <v>0</v>
      </c>
    </row>
    <row r="54" spans="2:7" ht="5" customHeight="1" x14ac:dyDescent="0.35">
      <c r="B54" s="31"/>
    </row>
    <row r="55" spans="2:7" s="29" customFormat="1" ht="21.9" customHeight="1" x14ac:dyDescent="0.35">
      <c r="B55" s="26"/>
      <c r="C55" s="29" t="s">
        <v>318</v>
      </c>
      <c r="D55" s="71"/>
      <c r="E55" s="69" t="str">
        <f>IF(ISBLANK(D55),"û","ü")</f>
        <v>û</v>
      </c>
      <c r="F55" s="28" t="str">
        <f>IF(ISBLANK(D55),"Please confirm the telephone number of your Secondary Approver","")</f>
        <v>Please confirm the telephone number of your Secondary Approver</v>
      </c>
      <c r="G55" s="30" t="str">
        <f>IF(ISBLANK(D55),"0",2.0833)</f>
        <v>0</v>
      </c>
    </row>
    <row r="56" spans="2:7" ht="25.5" customHeight="1" x14ac:dyDescent="0.35"/>
    <row r="57" spans="2:7" s="29" customFormat="1" ht="21.9" customHeight="1" x14ac:dyDescent="0.35">
      <c r="B57" s="56" t="s">
        <v>322</v>
      </c>
      <c r="C57" s="27"/>
      <c r="D57" s="42"/>
      <c r="F57" s="30"/>
      <c r="G57" s="30"/>
    </row>
    <row r="58" spans="2:7" s="29" customFormat="1" ht="21.9" customHeight="1" x14ac:dyDescent="0.35">
      <c r="B58" s="33"/>
      <c r="C58" s="27"/>
      <c r="D58" s="28"/>
      <c r="F58" s="30"/>
      <c r="G58" s="30"/>
    </row>
    <row r="59" spans="2:7" s="29" customFormat="1" ht="21.9" customHeight="1" x14ac:dyDescent="0.35">
      <c r="B59" s="26">
        <v>2.2999999999999998</v>
      </c>
      <c r="C59" s="27" t="s">
        <v>321</v>
      </c>
      <c r="D59" s="28"/>
      <c r="F59" s="30"/>
      <c r="G59" s="30"/>
    </row>
    <row r="60" spans="2:7" ht="5.15" customHeight="1" x14ac:dyDescent="0.35">
      <c r="B60" s="31"/>
      <c r="C60" s="32"/>
    </row>
    <row r="61" spans="2:7" s="29" customFormat="1" ht="21.9" customHeight="1" x14ac:dyDescent="0.35">
      <c r="B61" s="26"/>
      <c r="C61" s="29" t="s">
        <v>314</v>
      </c>
      <c r="D61" s="71"/>
      <c r="E61" s="69" t="str">
        <f>IF(ISBLANK(D61),"û","ü")</f>
        <v>û</v>
      </c>
      <c r="F61" s="28" t="str">
        <f>IF(ISBLANK(D61),"Please confirm the first name of your PPL Sponsor","")</f>
        <v>Please confirm the first name of your PPL Sponsor</v>
      </c>
      <c r="G61" s="30" t="str">
        <f>IF(ISBLANK(D61),"0",2.0833)</f>
        <v>0</v>
      </c>
    </row>
    <row r="62" spans="2:7" ht="5.15" customHeight="1" x14ac:dyDescent="0.35">
      <c r="B62" s="31"/>
    </row>
    <row r="63" spans="2:7" s="29" customFormat="1" ht="21.9" customHeight="1" x14ac:dyDescent="0.35">
      <c r="B63" s="26"/>
      <c r="C63" s="29" t="s">
        <v>315</v>
      </c>
      <c r="D63" s="71"/>
      <c r="E63" s="69" t="str">
        <f>IF(ISBLANK(D63),"û","ü")</f>
        <v>û</v>
      </c>
      <c r="F63" s="28" t="str">
        <f>IF(ISBLANK(D63),"Please confirm the last name of your PPL Sponsor","")</f>
        <v>Please confirm the last name of your PPL Sponsor</v>
      </c>
      <c r="G63" s="30" t="str">
        <f>IF(ISBLANK(D63),"0",2.0833)</f>
        <v>0</v>
      </c>
    </row>
    <row r="64" spans="2:7" ht="5.15" customHeight="1" x14ac:dyDescent="0.35">
      <c r="B64" s="31"/>
    </row>
    <row r="65" spans="2:7" s="29" customFormat="1" ht="21.9" customHeight="1" x14ac:dyDescent="0.35">
      <c r="B65" s="26"/>
      <c r="C65" s="29" t="s">
        <v>31</v>
      </c>
      <c r="D65" s="105"/>
      <c r="E65" s="69" t="str">
        <f>IF(ISBLANK(D65),"û","ü")</f>
        <v>û</v>
      </c>
      <c r="F65" s="28" t="str">
        <f>IF(ISBLANK(D65),"Please confirm the email address of your PPL Sponsor","")</f>
        <v>Please confirm the email address of your PPL Sponsor</v>
      </c>
      <c r="G65" s="30" t="str">
        <f>IF(ISBLANK(D65),"0",2.0833)</f>
        <v>0</v>
      </c>
    </row>
    <row r="66" spans="2:7" ht="5.15" customHeight="1" x14ac:dyDescent="0.35">
      <c r="B66" s="31"/>
    </row>
    <row r="67" spans="2:7" s="29" customFormat="1" ht="21.9" customHeight="1" x14ac:dyDescent="0.35">
      <c r="B67" s="26"/>
      <c r="C67" s="29" t="s">
        <v>318</v>
      </c>
      <c r="D67" s="71"/>
      <c r="E67" s="69" t="str">
        <f>IF(ISBLANK(D67),"û","ü")</f>
        <v>û</v>
      </c>
      <c r="F67" s="28" t="str">
        <f>IF(ISBLANK(D67),"Please confirm the email address of your PPL Sponsor","")</f>
        <v>Please confirm the email address of your PPL Sponsor</v>
      </c>
      <c r="G67" s="30" t="str">
        <f>IF(ISBLANK(D67),"0",2.0833)</f>
        <v>0</v>
      </c>
    </row>
    <row r="70" spans="2:7" s="29" customFormat="1" ht="21.9" customHeight="1" x14ac:dyDescent="0.35">
      <c r="B70" s="26">
        <v>2.4</v>
      </c>
      <c r="C70" s="27" t="s">
        <v>415</v>
      </c>
      <c r="D70" s="28"/>
      <c r="F70" s="30"/>
      <c r="G70" s="30"/>
    </row>
    <row r="71" spans="2:7" ht="5" customHeight="1" x14ac:dyDescent="0.35">
      <c r="B71" s="31"/>
      <c r="C71" s="32"/>
    </row>
    <row r="72" spans="2:7" s="29" customFormat="1" ht="21.9" customHeight="1" x14ac:dyDescent="0.35">
      <c r="B72" s="26"/>
      <c r="C72" s="29" t="s">
        <v>314</v>
      </c>
      <c r="D72" s="71"/>
      <c r="E72" s="69" t="str">
        <f>IF(ISBLANK(D72),"û","ü")</f>
        <v>û</v>
      </c>
      <c r="F72" s="28" t="str">
        <f>IF(ISBLANK(D72),"Please confirm the first name of your C-Suite Contact","")</f>
        <v>Please confirm the first name of your C-Suite Contact</v>
      </c>
      <c r="G72" s="30" t="str">
        <f>IF(ISBLANK(D72),"0",2.0833)</f>
        <v>0</v>
      </c>
    </row>
    <row r="73" spans="2:7" ht="5" customHeight="1" x14ac:dyDescent="0.35">
      <c r="B73" s="31"/>
    </row>
    <row r="74" spans="2:7" s="29" customFormat="1" ht="21.9" customHeight="1" x14ac:dyDescent="0.35">
      <c r="B74" s="26"/>
      <c r="C74" s="29" t="s">
        <v>315</v>
      </c>
      <c r="D74" s="71"/>
      <c r="E74" s="69" t="str">
        <f>IF(ISBLANK(D74),"û","ü")</f>
        <v>û</v>
      </c>
      <c r="F74" s="28" t="str">
        <f>IF(ISBLANK(D74),"Please confirm the last name of your C-Suite of Contact","")</f>
        <v>Please confirm the last name of your C-Suite of Contact</v>
      </c>
      <c r="G74" s="30" t="str">
        <f>IF(ISBLANK(D74),"0",2.0833)</f>
        <v>0</v>
      </c>
    </row>
    <row r="75" spans="2:7" ht="5.15" customHeight="1" x14ac:dyDescent="0.35">
      <c r="B75" s="31"/>
    </row>
    <row r="76" spans="2:7" s="29" customFormat="1" ht="21.9" customHeight="1" x14ac:dyDescent="0.35">
      <c r="B76" s="26"/>
      <c r="C76" s="29" t="s">
        <v>31</v>
      </c>
      <c r="D76" s="105"/>
      <c r="E76" s="69" t="str">
        <f>IF(ISBLANK(D76),"û","ü")</f>
        <v>û</v>
      </c>
      <c r="F76" s="28" t="str">
        <f>IF(ISBLANK(D76),"Please confirm the email address of your PPL C-Suite Contact","")</f>
        <v>Please confirm the email address of your PPL C-Suite Contact</v>
      </c>
      <c r="G76" s="30" t="str">
        <f>IF(ISBLANK(D76),"0",2.0833)</f>
        <v>0</v>
      </c>
    </row>
    <row r="77" spans="2:7" ht="5.15" customHeight="1" x14ac:dyDescent="0.35">
      <c r="B77" s="31"/>
    </row>
    <row r="78" spans="2:7" s="29" customFormat="1" ht="21.9" customHeight="1" x14ac:dyDescent="0.35">
      <c r="B78" s="26"/>
      <c r="C78" s="29" t="s">
        <v>318</v>
      </c>
      <c r="D78" s="71"/>
      <c r="E78" s="69" t="str">
        <f>IF(ISBLANK(D78),"û","ü")</f>
        <v>û</v>
      </c>
      <c r="F78" s="28" t="str">
        <f>IF(ISBLANK(D78),"Please confirm the telephone number of your C-Suite Contact","")</f>
        <v>Please confirm the telephone number of your C-Suite Contact</v>
      </c>
      <c r="G78" s="30" t="str">
        <f>IF(ISBLANK(D78),"0",2.0833)</f>
        <v>0</v>
      </c>
    </row>
    <row r="81" spans="2:7" s="29" customFormat="1" ht="21.9" customHeight="1" x14ac:dyDescent="0.35">
      <c r="B81" s="26">
        <v>2.5</v>
      </c>
      <c r="C81" s="27" t="s">
        <v>79</v>
      </c>
      <c r="D81" s="28"/>
      <c r="F81" s="30"/>
      <c r="G81" s="30"/>
    </row>
    <row r="82" spans="2:7" ht="5" customHeight="1" x14ac:dyDescent="0.35">
      <c r="B82" s="31"/>
      <c r="C82" s="32"/>
    </row>
    <row r="83" spans="2:7" s="29" customFormat="1" ht="21.9" customHeight="1" x14ac:dyDescent="0.35">
      <c r="B83" s="26"/>
      <c r="C83" s="29" t="s">
        <v>314</v>
      </c>
      <c r="D83" s="71"/>
      <c r="E83" s="69" t="str">
        <f>IF(ISBLANK(D83),"û","ü")</f>
        <v>û</v>
      </c>
      <c r="F83" s="28" t="str">
        <f>IF(ISBLANK(D83),"Please confirm the first name of your PPL Point of Contact","")</f>
        <v>Please confirm the first name of your PPL Point of Contact</v>
      </c>
      <c r="G83" s="30" t="str">
        <f>IF(ISBLANK(D83),"0",2.0833)</f>
        <v>0</v>
      </c>
    </row>
    <row r="84" spans="2:7" ht="5" customHeight="1" x14ac:dyDescent="0.35">
      <c r="B84" s="31"/>
    </row>
    <row r="85" spans="2:7" s="29" customFormat="1" ht="21.9" customHeight="1" x14ac:dyDescent="0.35">
      <c r="B85" s="26"/>
      <c r="C85" s="29" t="s">
        <v>315</v>
      </c>
      <c r="D85" s="71"/>
      <c r="E85" s="69" t="str">
        <f>IF(ISBLANK(D85),"û","ü")</f>
        <v>û</v>
      </c>
      <c r="F85" s="28" t="str">
        <f>IF(ISBLANK(D85),"Please confirm the last name of your PPL Point of Contact","")</f>
        <v>Please confirm the last name of your PPL Point of Contact</v>
      </c>
      <c r="G85" s="30" t="str">
        <f>IF(ISBLANK(D85),"0",2.0833)</f>
        <v>0</v>
      </c>
    </row>
    <row r="86" spans="2:7" ht="5.15" customHeight="1" x14ac:dyDescent="0.35">
      <c r="B86" s="31"/>
    </row>
    <row r="87" spans="2:7" s="29" customFormat="1" ht="21.9" customHeight="1" x14ac:dyDescent="0.35">
      <c r="B87" s="26"/>
      <c r="C87" s="29" t="s">
        <v>31</v>
      </c>
      <c r="D87" s="105"/>
      <c r="E87" s="69" t="str">
        <f>IF(ISBLANK(D87),"û","ü")</f>
        <v>û</v>
      </c>
      <c r="F87" s="28" t="str">
        <f>IF(ISBLANK(D87),"Please confirm the email address of your PPL Point of Contact","")</f>
        <v>Please confirm the email address of your PPL Point of Contact</v>
      </c>
      <c r="G87" s="30" t="str">
        <f>IF(ISBLANK(D87),"0",2.0833)</f>
        <v>0</v>
      </c>
    </row>
    <row r="88" spans="2:7" ht="5.15" customHeight="1" x14ac:dyDescent="0.35">
      <c r="B88" s="31"/>
    </row>
    <row r="89" spans="2:7" s="29" customFormat="1" ht="21.9" customHeight="1" x14ac:dyDescent="0.35">
      <c r="B89" s="26"/>
      <c r="C89" s="29" t="s">
        <v>318</v>
      </c>
      <c r="D89" s="71"/>
      <c r="E89" s="69" t="str">
        <f>IF(ISBLANK(D89),"û","ü")</f>
        <v>û</v>
      </c>
      <c r="F89" s="28" t="str">
        <f>IF(ISBLANK(D89),"Please confirm the telephone number of your PPL Point of Contact","")</f>
        <v>Please confirm the telephone number of your PPL Point of Contact</v>
      </c>
      <c r="G89" s="30" t="str">
        <f>IF(ISBLANK(D89),"0",2.0833)</f>
        <v>0</v>
      </c>
    </row>
    <row r="91" spans="2:7" ht="25.5" customHeight="1" x14ac:dyDescent="0.35"/>
    <row r="92" spans="2:7" s="29" customFormat="1" ht="21.9" customHeight="1" x14ac:dyDescent="0.35">
      <c r="B92" s="56" t="s">
        <v>37</v>
      </c>
      <c r="C92" s="27"/>
      <c r="D92" s="42"/>
      <c r="F92" s="30"/>
      <c r="G92" s="30"/>
    </row>
    <row r="93" spans="2:7" s="29" customFormat="1" ht="21.9" customHeight="1" x14ac:dyDescent="0.35">
      <c r="B93" s="33"/>
      <c r="C93" s="27"/>
      <c r="D93" s="28"/>
      <c r="F93" s="30"/>
      <c r="G93" s="30"/>
    </row>
    <row r="94" spans="2:7" s="29" customFormat="1" ht="21.9" customHeight="1" x14ac:dyDescent="0.35">
      <c r="B94" s="26">
        <v>2.6</v>
      </c>
      <c r="C94" s="27" t="s">
        <v>38</v>
      </c>
      <c r="D94" s="28"/>
      <c r="F94" s="30"/>
      <c r="G94" s="30"/>
    </row>
    <row r="95" spans="2:7" ht="5.15" customHeight="1" x14ac:dyDescent="0.35">
      <c r="B95" s="31"/>
      <c r="C95" s="32"/>
    </row>
    <row r="96" spans="2:7" s="29" customFormat="1" ht="21.9" customHeight="1" x14ac:dyDescent="0.35">
      <c r="B96" s="26"/>
      <c r="C96" s="29" t="s">
        <v>314</v>
      </c>
      <c r="D96" s="71"/>
      <c r="E96" s="69" t="str">
        <f>IF(ISBLANK(D96),"û","ü")</f>
        <v>û</v>
      </c>
      <c r="F96" s="28" t="str">
        <f>IF(ISBLANK(D96),"Please confirm the first name of your Finance Manager","")</f>
        <v>Please confirm the first name of your Finance Manager</v>
      </c>
      <c r="G96" s="30" t="str">
        <f>IF(ISBLANK(D96),"0",2.0833)</f>
        <v>0</v>
      </c>
    </row>
    <row r="97" spans="2:7" ht="5" customHeight="1" x14ac:dyDescent="0.35">
      <c r="B97" s="31"/>
    </row>
    <row r="98" spans="2:7" s="29" customFormat="1" ht="21.9" customHeight="1" x14ac:dyDescent="0.35">
      <c r="B98" s="26"/>
      <c r="C98" s="29" t="s">
        <v>315</v>
      </c>
      <c r="D98" s="71"/>
      <c r="E98" s="69" t="str">
        <f>IF(ISBLANK(D98),"û","ü")</f>
        <v>û</v>
      </c>
      <c r="F98" s="28" t="str">
        <f>IF(ISBLANK(D98),"Please confirm the last name of your Finance Manager","")</f>
        <v>Please confirm the last name of your Finance Manager</v>
      </c>
      <c r="G98" s="30" t="str">
        <f>IF(ISBLANK(D98),"0",2.0833)</f>
        <v>0</v>
      </c>
    </row>
    <row r="99" spans="2:7" ht="5.15" customHeight="1" x14ac:dyDescent="0.35">
      <c r="B99" s="31"/>
    </row>
    <row r="100" spans="2:7" s="29" customFormat="1" ht="21.9" customHeight="1" x14ac:dyDescent="0.35">
      <c r="B100" s="26"/>
      <c r="C100" s="29" t="s">
        <v>31</v>
      </c>
      <c r="D100" s="105"/>
      <c r="E100" s="69" t="str">
        <f>IF(ISBLANK(D100),"û","ü")</f>
        <v>û</v>
      </c>
      <c r="F100" s="28" t="str">
        <f>IF(ISBLANK(D100),"Please confirm the email address of your Finance Manager","")</f>
        <v>Please confirm the email address of your Finance Manager</v>
      </c>
      <c r="G100" s="30" t="str">
        <f>IF(ISBLANK(D100),"0",2.0833)</f>
        <v>0</v>
      </c>
    </row>
    <row r="101" spans="2:7" ht="5.15" customHeight="1" x14ac:dyDescent="0.35">
      <c r="B101" s="31"/>
    </row>
    <row r="102" spans="2:7" s="29" customFormat="1" ht="21.9" customHeight="1" x14ac:dyDescent="0.35">
      <c r="B102" s="26"/>
      <c r="C102" s="29" t="s">
        <v>318</v>
      </c>
      <c r="D102" s="71"/>
      <c r="E102" s="69" t="str">
        <f>IF(ISBLANK(D102),"û","ü")</f>
        <v>û</v>
      </c>
      <c r="F102" s="28" t="str">
        <f>IF(ISBLANK(D102),"Please confirm the telephone number of your Finance Manager","")</f>
        <v>Please confirm the telephone number of your Finance Manager</v>
      </c>
      <c r="G102" s="30" t="str">
        <f>IF(ISBLANK(D102),"0",2.0833)</f>
        <v>0</v>
      </c>
    </row>
    <row r="104" spans="2:7" ht="25.5" customHeight="1" x14ac:dyDescent="0.35"/>
    <row r="105" spans="2:7" s="29" customFormat="1" ht="21.9" customHeight="1" x14ac:dyDescent="0.35">
      <c r="B105" s="56" t="s">
        <v>39</v>
      </c>
      <c r="C105" s="27"/>
      <c r="D105" s="42"/>
      <c r="F105" s="30"/>
      <c r="G105" s="30" t="s">
        <v>411</v>
      </c>
    </row>
    <row r="106" spans="2:7" s="29" customFormat="1" ht="21.9" customHeight="1" x14ac:dyDescent="0.35">
      <c r="B106" s="33"/>
      <c r="C106" s="27"/>
      <c r="D106" s="28"/>
      <c r="F106" s="30"/>
      <c r="G106" s="30"/>
    </row>
    <row r="107" spans="2:7" s="29" customFormat="1" ht="21.9" customHeight="1" x14ac:dyDescent="0.35">
      <c r="B107" s="26">
        <v>2.7</v>
      </c>
      <c r="C107" s="27" t="s">
        <v>40</v>
      </c>
      <c r="D107" s="28"/>
      <c r="F107" s="30"/>
      <c r="G107" s="30"/>
    </row>
    <row r="108" spans="2:7" ht="5.15" customHeight="1" x14ac:dyDescent="0.35">
      <c r="B108" s="31"/>
      <c r="C108" s="32"/>
    </row>
    <row r="109" spans="2:7" s="29" customFormat="1" ht="21.9" customHeight="1" x14ac:dyDescent="0.35">
      <c r="B109" s="26"/>
      <c r="C109" s="29" t="s">
        <v>314</v>
      </c>
      <c r="D109" s="71"/>
      <c r="E109" s="69" t="str">
        <f>IF(ISBLANK(D109),"û","ü")</f>
        <v>û</v>
      </c>
      <c r="F109" s="28" t="str">
        <f>IF(ISBLANK(D109),"Please confirm the first name of your Publicity Contact","")</f>
        <v>Please confirm the first name of your Publicity Contact</v>
      </c>
      <c r="G109" s="30" t="str">
        <f>IF(ISBLANK(D109),"0",2.0833)</f>
        <v>0</v>
      </c>
    </row>
    <row r="110" spans="2:7" ht="5.15" customHeight="1" x14ac:dyDescent="0.35">
      <c r="B110" s="31"/>
    </row>
    <row r="111" spans="2:7" s="29" customFormat="1" ht="21.9" customHeight="1" x14ac:dyDescent="0.35">
      <c r="B111" s="26"/>
      <c r="C111" s="29" t="s">
        <v>315</v>
      </c>
      <c r="D111" s="71"/>
      <c r="E111" s="69" t="str">
        <f>IF(ISBLANK(D111),"û","ü")</f>
        <v>û</v>
      </c>
      <c r="F111" s="28" t="str">
        <f>IF(ISBLANK(D111),"Please confirm the last name of your Publicity Contact","")</f>
        <v>Please confirm the last name of your Publicity Contact</v>
      </c>
      <c r="G111" s="30" t="str">
        <f>IF(ISBLANK(D111),"0",2.0833)</f>
        <v>0</v>
      </c>
    </row>
    <row r="112" spans="2:7" ht="5.15" customHeight="1" x14ac:dyDescent="0.35">
      <c r="B112" s="31"/>
    </row>
    <row r="113" spans="2:7" s="29" customFormat="1" ht="21.9" customHeight="1" x14ac:dyDescent="0.35">
      <c r="B113" s="26"/>
      <c r="C113" s="29" t="s">
        <v>31</v>
      </c>
      <c r="D113" s="105"/>
      <c r="E113" s="69" t="str">
        <f>IF(ISBLANK(D113),"û","ü")</f>
        <v>û</v>
      </c>
      <c r="F113" s="28" t="str">
        <f>IF(ISBLANK(D113),"Please confirm the email address of your Publicity Contact","")</f>
        <v>Please confirm the email address of your Publicity Contact</v>
      </c>
      <c r="G113" s="30" t="str">
        <f>IF(ISBLANK(D113),"0",2.0833)</f>
        <v>0</v>
      </c>
    </row>
    <row r="114" spans="2:7" ht="5.15" customHeight="1" x14ac:dyDescent="0.35">
      <c r="B114" s="31"/>
    </row>
    <row r="115" spans="2:7" s="29" customFormat="1" ht="21.9" customHeight="1" x14ac:dyDescent="0.35">
      <c r="B115" s="26"/>
      <c r="C115" s="29" t="s">
        <v>318</v>
      </c>
      <c r="D115" s="71"/>
      <c r="E115" s="69" t="str">
        <f>IF(ISBLANK(D115),"û","ü")</f>
        <v>û</v>
      </c>
      <c r="F115" s="28" t="str">
        <f>IF(ISBLANK(D115),"Please confirm the telephone number of your Publicity Contact","")</f>
        <v>Please confirm the telephone number of your Publicity Contact</v>
      </c>
      <c r="G115" s="30" t="str">
        <f>IF(ISBLANK(D115),"0",2.0833)</f>
        <v>0</v>
      </c>
    </row>
    <row r="117" spans="2:7" ht="25.5" customHeight="1" x14ac:dyDescent="0.35"/>
    <row r="118" spans="2:7" s="29" customFormat="1" ht="21.9" customHeight="1" x14ac:dyDescent="0.35">
      <c r="B118" s="56" t="s">
        <v>43</v>
      </c>
      <c r="C118" s="27"/>
      <c r="D118" s="42"/>
      <c r="F118" s="30"/>
      <c r="G118" s="30"/>
    </row>
    <row r="119" spans="2:7" s="29" customFormat="1" ht="21.9" customHeight="1" x14ac:dyDescent="0.35">
      <c r="B119" s="33"/>
      <c r="C119" s="27"/>
      <c r="D119" s="28"/>
      <c r="F119" s="30"/>
      <c r="G119" s="30" t="s">
        <v>412</v>
      </c>
    </row>
    <row r="120" spans="2:7" s="29" customFormat="1" ht="21.9" customHeight="1" x14ac:dyDescent="0.35">
      <c r="B120" s="26">
        <v>2.8</v>
      </c>
      <c r="C120" s="27" t="s">
        <v>41</v>
      </c>
      <c r="D120" s="28"/>
      <c r="F120" s="30"/>
      <c r="G120" s="30"/>
    </row>
    <row r="121" spans="2:7" ht="5.15" customHeight="1" x14ac:dyDescent="0.35">
      <c r="B121" s="31"/>
      <c r="C121" s="32"/>
    </row>
    <row r="122" spans="2:7" s="29" customFormat="1" ht="21.9" customHeight="1" x14ac:dyDescent="0.35">
      <c r="B122" s="26"/>
      <c r="C122" s="29" t="s">
        <v>314</v>
      </c>
      <c r="D122" s="71"/>
      <c r="E122" s="69" t="str">
        <f>IF(ISBLANK(D122),"û","ü")</f>
        <v>û</v>
      </c>
      <c r="F122" s="28" t="str">
        <f>IF(ISBLANK(D122),"Please confirm the first name of your Publicity Contact","")</f>
        <v>Please confirm the first name of your Publicity Contact</v>
      </c>
      <c r="G122" s="30" t="str">
        <f>IF(ISBLANK(D122),"0",2.0833)</f>
        <v>0</v>
      </c>
    </row>
    <row r="123" spans="2:7" ht="5.15" customHeight="1" x14ac:dyDescent="0.35">
      <c r="B123" s="31"/>
    </row>
    <row r="124" spans="2:7" s="29" customFormat="1" ht="21.9" customHeight="1" x14ac:dyDescent="0.35">
      <c r="B124" s="26"/>
      <c r="C124" s="29" t="s">
        <v>315</v>
      </c>
      <c r="D124" s="71"/>
      <c r="E124" s="69" t="str">
        <f>IF(ISBLANK(D124),"û","ü")</f>
        <v>û</v>
      </c>
      <c r="F124" s="28" t="str">
        <f>IF(ISBLANK(D124),"Please confirm the last name of your Publicity Contact","")</f>
        <v>Please confirm the last name of your Publicity Contact</v>
      </c>
      <c r="G124" s="30" t="str">
        <f>IF(ISBLANK(D124),"0",2.0849)</f>
        <v>0</v>
      </c>
    </row>
    <row r="125" spans="2:7" ht="5.15" customHeight="1" x14ac:dyDescent="0.35">
      <c r="B125" s="31"/>
    </row>
    <row r="126" spans="2:7" s="29" customFormat="1" ht="21.9" customHeight="1" x14ac:dyDescent="0.35">
      <c r="B126" s="26"/>
      <c r="C126" s="29" t="s">
        <v>31</v>
      </c>
      <c r="D126" s="105"/>
      <c r="E126" s="69" t="str">
        <f>IF(ISBLANK(D126),"û","ü")</f>
        <v>û</v>
      </c>
      <c r="F126" s="28" t="str">
        <f>IF(ISBLANK(D126),"Please confirm the email address of your Publicity Contact","")</f>
        <v>Please confirm the email address of your Publicity Contact</v>
      </c>
      <c r="G126" s="30" t="str">
        <f>IF(ISBLANK(D126),"0",2.0833)</f>
        <v>0</v>
      </c>
    </row>
    <row r="127" spans="2:7" ht="5.15" customHeight="1" x14ac:dyDescent="0.35">
      <c r="B127" s="31"/>
    </row>
    <row r="128" spans="2:7" s="29" customFormat="1" ht="21.9" customHeight="1" x14ac:dyDescent="0.35">
      <c r="B128" s="26"/>
      <c r="C128" s="29" t="s">
        <v>318</v>
      </c>
      <c r="D128" s="71"/>
      <c r="E128" s="69" t="str">
        <f>IF(ISBLANK(D128),"û","ü")</f>
        <v>û</v>
      </c>
      <c r="F128" s="28" t="str">
        <f>IF(ISBLANK(D128),"Please confirm the telephone number of your Publicity Contact","")</f>
        <v>Please confirm the telephone number of your Publicity Contact</v>
      </c>
      <c r="G128" s="30" t="str">
        <f>IF(ISBLANK(D128),"0",2.0833)</f>
        <v>0</v>
      </c>
    </row>
    <row r="131" spans="2:7" s="29" customFormat="1" ht="21.9" customHeight="1" x14ac:dyDescent="0.35">
      <c r="B131" s="56" t="s">
        <v>50</v>
      </c>
      <c r="C131" s="27"/>
      <c r="D131" s="42"/>
      <c r="F131" s="30"/>
      <c r="G131" s="30" t="s">
        <v>414</v>
      </c>
    </row>
    <row r="132" spans="2:7" s="29" customFormat="1" ht="21.9" customHeight="1" x14ac:dyDescent="0.35">
      <c r="B132" s="33"/>
      <c r="C132" s="27"/>
      <c r="D132" s="28"/>
      <c r="F132" s="30"/>
      <c r="G132" s="30"/>
    </row>
    <row r="133" spans="2:7" s="29" customFormat="1" ht="21.9" customHeight="1" x14ac:dyDescent="0.35">
      <c r="B133" s="26">
        <v>2.9</v>
      </c>
      <c r="C133" s="27" t="s">
        <v>320</v>
      </c>
      <c r="D133" s="28"/>
      <c r="F133" s="30"/>
      <c r="G133" s="30"/>
    </row>
    <row r="134" spans="2:7" ht="5.15" customHeight="1" x14ac:dyDescent="0.35">
      <c r="B134" s="31"/>
      <c r="C134" s="32"/>
    </row>
    <row r="135" spans="2:7" s="29" customFormat="1" ht="21.9" customHeight="1" x14ac:dyDescent="0.35">
      <c r="B135" s="26"/>
      <c r="C135" s="29" t="s">
        <v>314</v>
      </c>
      <c r="D135" s="71"/>
      <c r="E135" s="69" t="str">
        <f>IF(ISBLANK(D135),"û","ü")</f>
        <v>û</v>
      </c>
      <c r="F135" s="28" t="str">
        <f>IF(ISBLANK(D135),"Please confirm the first name of your Data Protection Officer","")</f>
        <v>Please confirm the first name of your Data Protection Officer</v>
      </c>
      <c r="G135" s="30" t="str">
        <f>IF(ISBLANK(D135),"0",2.0833)</f>
        <v>0</v>
      </c>
    </row>
    <row r="136" spans="2:7" ht="5.15" customHeight="1" x14ac:dyDescent="0.35">
      <c r="B136" s="31"/>
    </row>
    <row r="137" spans="2:7" s="29" customFormat="1" ht="21.9" customHeight="1" x14ac:dyDescent="0.35">
      <c r="B137" s="26"/>
      <c r="C137" s="29" t="s">
        <v>315</v>
      </c>
      <c r="D137" s="71"/>
      <c r="E137" s="69" t="str">
        <f>IF(ISBLANK(D137),"û","ü")</f>
        <v>û</v>
      </c>
      <c r="F137" s="28" t="str">
        <f>IF(ISBLANK(D137),"Please confirm the last name of your Data Protection Officer","")</f>
        <v>Please confirm the last name of your Data Protection Officer</v>
      </c>
      <c r="G137" s="30" t="str">
        <f>IF(ISBLANK(D137),"0",2.0833)</f>
        <v>0</v>
      </c>
    </row>
    <row r="138" spans="2:7" ht="5.15" customHeight="1" x14ac:dyDescent="0.35">
      <c r="B138" s="31"/>
    </row>
    <row r="139" spans="2:7" s="29" customFormat="1" ht="21.9" customHeight="1" x14ac:dyDescent="0.35">
      <c r="B139" s="26"/>
      <c r="C139" s="29" t="s">
        <v>31</v>
      </c>
      <c r="D139" s="105"/>
      <c r="E139" s="69" t="str">
        <f>IF(ISBLANK(D139),"û","ü")</f>
        <v>û</v>
      </c>
      <c r="F139" s="28" t="str">
        <f>IF(ISBLANK(D139),"Please confirm the email address of your Data Protection Officer","")</f>
        <v>Please confirm the email address of your Data Protection Officer</v>
      </c>
      <c r="G139" s="30" t="str">
        <f>IF(ISBLANK(D139),"0",2.0833)</f>
        <v>0</v>
      </c>
    </row>
    <row r="140" spans="2:7" ht="5.15" customHeight="1" x14ac:dyDescent="0.35">
      <c r="B140" s="31"/>
    </row>
    <row r="141" spans="2:7" s="29" customFormat="1" ht="21.9" customHeight="1" x14ac:dyDescent="0.35">
      <c r="B141" s="26"/>
      <c r="C141" s="29" t="s">
        <v>318</v>
      </c>
      <c r="D141" s="71"/>
      <c r="E141" s="69" t="str">
        <f>IF(ISBLANK(D141),"û","ü")</f>
        <v>û</v>
      </c>
      <c r="F141" s="28" t="str">
        <f>IF(ISBLANK(D141),"Please confirm the telephone number of your Data Protection Officer","")</f>
        <v>Please confirm the telephone number of your Data Protection Officer</v>
      </c>
      <c r="G141" s="30" t="str">
        <f>IF(ISBLANK(D141),"0",2.0833)</f>
        <v>0</v>
      </c>
    </row>
    <row r="144" spans="2:7" s="29" customFormat="1" ht="21.9" customHeight="1" x14ac:dyDescent="0.35">
      <c r="B144" s="56" t="s">
        <v>319</v>
      </c>
      <c r="C144" s="27"/>
      <c r="D144" s="42"/>
      <c r="F144" s="30"/>
      <c r="G144" s="30"/>
    </row>
    <row r="146" spans="2:7" s="29" customFormat="1" ht="21.9" customHeight="1" x14ac:dyDescent="0.35">
      <c r="B146" s="26" t="s">
        <v>323</v>
      </c>
      <c r="D146" s="73" t="s">
        <v>1</v>
      </c>
      <c r="E146" s="69" t="str">
        <f>IF(D146="Please select","û","ü")</f>
        <v>û</v>
      </c>
      <c r="F146" s="28" t="str">
        <f>IF(D146="Please select","Please confirm whether you have an in-house trainer","")</f>
        <v>Please confirm whether you have an in-house trainer</v>
      </c>
      <c r="G146" s="30" t="str">
        <f>IF($D146="Yes","2.0833",IF($D146="No","10.4167",IF($D146="Please select","0")))</f>
        <v>0</v>
      </c>
    </row>
    <row r="147" spans="2:7" x14ac:dyDescent="0.35">
      <c r="G147" s="22" t="s">
        <v>413</v>
      </c>
    </row>
    <row r="148" spans="2:7" s="29" customFormat="1" ht="21.9" hidden="1" customHeight="1" x14ac:dyDescent="0.35">
      <c r="B148" s="126" t="s">
        <v>430</v>
      </c>
      <c r="C148" s="27" t="s">
        <v>324</v>
      </c>
      <c r="D148" s="28"/>
      <c r="F148" s="30"/>
      <c r="G148" s="30"/>
    </row>
    <row r="149" spans="2:7" ht="5.15" hidden="1" customHeight="1" x14ac:dyDescent="0.35">
      <c r="B149" s="31"/>
      <c r="C149" s="32"/>
    </row>
    <row r="150" spans="2:7" s="29" customFormat="1" ht="21.9" hidden="1" customHeight="1" x14ac:dyDescent="0.35">
      <c r="B150" s="26"/>
      <c r="C150" s="29" t="s">
        <v>314</v>
      </c>
      <c r="D150" s="71"/>
      <c r="E150" s="69" t="str">
        <f>IF(ISBLANK(D150),"û","ü")</f>
        <v>û</v>
      </c>
      <c r="F150" s="28" t="str">
        <f>IF(ISBLANK(D150),"Please confirm the first name of your in-house trainer","")</f>
        <v>Please confirm the first name of your in-house trainer</v>
      </c>
      <c r="G150" s="30" t="str">
        <f>IF(ISBLANK(D150),"0",2.0833)</f>
        <v>0</v>
      </c>
    </row>
    <row r="151" spans="2:7" ht="5.15" hidden="1" customHeight="1" x14ac:dyDescent="0.35">
      <c r="B151" s="31"/>
      <c r="D151" s="122"/>
    </row>
    <row r="152" spans="2:7" s="29" customFormat="1" ht="21.9" hidden="1" customHeight="1" x14ac:dyDescent="0.35">
      <c r="B152" s="26"/>
      <c r="C152" s="29" t="s">
        <v>315</v>
      </c>
      <c r="D152" s="71"/>
      <c r="E152" s="69" t="str">
        <f>IF(ISBLANK(D152),"û","ü")</f>
        <v>û</v>
      </c>
      <c r="F152" s="28" t="str">
        <f>IF(ISBLANK(D152),"Please confirm the last name of your in-house trainer","")</f>
        <v>Please confirm the last name of your in-house trainer</v>
      </c>
      <c r="G152" s="30" t="str">
        <f>IF(ISBLANK(D152),"0",2.0833)</f>
        <v>0</v>
      </c>
    </row>
    <row r="153" spans="2:7" ht="5.15" hidden="1" customHeight="1" x14ac:dyDescent="0.35">
      <c r="B153" s="31"/>
      <c r="D153" s="122"/>
    </row>
    <row r="154" spans="2:7" s="29" customFormat="1" ht="21.9" hidden="1" customHeight="1" x14ac:dyDescent="0.35">
      <c r="B154" s="26"/>
      <c r="C154" s="29" t="s">
        <v>31</v>
      </c>
      <c r="D154" s="105"/>
      <c r="E154" s="69" t="str">
        <f>IF(ISBLANK(D154),"û","ü")</f>
        <v>û</v>
      </c>
      <c r="F154" s="28" t="str">
        <f>IF(ISBLANK(D154),"Please confirm the email address of your in-house trainer","")</f>
        <v>Please confirm the email address of your in-house trainer</v>
      </c>
      <c r="G154" s="30" t="str">
        <f>IF(ISBLANK(D154),"0",2.0833)</f>
        <v>0</v>
      </c>
    </row>
    <row r="155" spans="2:7" ht="5.15" hidden="1" customHeight="1" x14ac:dyDescent="0.35">
      <c r="B155" s="31"/>
      <c r="D155" s="122"/>
    </row>
    <row r="156" spans="2:7" s="29" customFormat="1" ht="21.9" hidden="1" customHeight="1" x14ac:dyDescent="0.35">
      <c r="B156" s="26"/>
      <c r="C156" s="29" t="s">
        <v>318</v>
      </c>
      <c r="D156" s="71"/>
      <c r="E156" s="69" t="str">
        <f>IF(ISBLANK(D156),"û","ü")</f>
        <v>û</v>
      </c>
      <c r="F156" s="28" t="str">
        <f>IF(ISBLANK(D156),"Please confirm the telephone number of your in-house trainer","")</f>
        <v>Please confirm the telephone number of your in-house trainer</v>
      </c>
      <c r="G156" s="30" t="str">
        <f>IF(ISBLANK(D156),"0",2.0833)</f>
        <v>0</v>
      </c>
    </row>
    <row r="158" spans="2:7" ht="26" x14ac:dyDescent="0.6">
      <c r="B158" s="41" t="s">
        <v>479</v>
      </c>
    </row>
    <row r="159" spans="2:7" x14ac:dyDescent="0.35">
      <c r="B159" s="21" t="s">
        <v>480</v>
      </c>
    </row>
    <row r="161" spans="2:7" ht="21.9" customHeight="1" x14ac:dyDescent="0.35">
      <c r="B161" s="203"/>
      <c r="C161" s="203"/>
      <c r="D161" s="203"/>
    </row>
    <row r="162" spans="2:7" ht="5" customHeight="1" x14ac:dyDescent="0.35">
      <c r="B162" s="28"/>
      <c r="C162" s="28"/>
      <c r="D162" s="28"/>
      <c r="G162" s="22">
        <f>G156+G154+G152+G150+G146+G141+G139+G137+G135+G128+G126+G124+G122+G115+G113+G111+G109+G102+G100+G98+G96+G89+G87+G85+G83+G78+G76+G74+G72+G67+G65+G63+G61+G55+G53+G51+G49+G45+G43+G41+G39+G35+G24+G20+G18+G14+G10+G8</f>
        <v>0</v>
      </c>
    </row>
    <row r="163" spans="2:7" ht="21.9" customHeight="1" x14ac:dyDescent="0.35">
      <c r="B163" s="203"/>
      <c r="C163" s="203"/>
      <c r="D163" s="203"/>
    </row>
    <row r="164" spans="2:7" ht="5" customHeight="1" x14ac:dyDescent="0.35">
      <c r="B164" s="28"/>
      <c r="C164" s="28"/>
      <c r="D164" s="28"/>
    </row>
    <row r="165" spans="2:7" ht="21.9" customHeight="1" x14ac:dyDescent="0.35">
      <c r="B165" s="203"/>
      <c r="C165" s="203"/>
      <c r="D165" s="203"/>
    </row>
    <row r="166" spans="2:7" ht="5" customHeight="1" x14ac:dyDescent="0.35">
      <c r="B166" s="28"/>
      <c r="C166" s="28"/>
      <c r="D166" s="28"/>
    </row>
    <row r="167" spans="2:7" ht="21.9" customHeight="1" x14ac:dyDescent="0.35">
      <c r="B167" s="203"/>
      <c r="C167" s="203"/>
      <c r="D167" s="203"/>
    </row>
    <row r="168" spans="2:7" ht="5" customHeight="1" x14ac:dyDescent="0.35">
      <c r="B168" s="28"/>
      <c r="C168" s="28"/>
      <c r="D168" s="28"/>
    </row>
    <row r="169" spans="2:7" ht="21.9" customHeight="1" x14ac:dyDescent="0.35">
      <c r="B169" s="203"/>
      <c r="C169" s="203"/>
      <c r="D169" s="203"/>
    </row>
    <row r="170" spans="2:7" ht="5" customHeight="1" x14ac:dyDescent="0.35">
      <c r="B170" s="28"/>
      <c r="C170" s="28"/>
      <c r="D170" s="28"/>
    </row>
    <row r="171" spans="2:7" ht="21.9" customHeight="1" x14ac:dyDescent="0.35">
      <c r="B171" s="203"/>
      <c r="C171" s="203"/>
      <c r="D171" s="203"/>
    </row>
    <row r="172" spans="2:7" ht="5" customHeight="1" x14ac:dyDescent="0.35">
      <c r="B172" s="28"/>
      <c r="C172" s="28"/>
      <c r="D172" s="28"/>
    </row>
    <row r="173" spans="2:7" ht="21.9" customHeight="1" x14ac:dyDescent="0.35">
      <c r="B173" s="203"/>
      <c r="C173" s="203"/>
      <c r="D173" s="203"/>
    </row>
    <row r="174" spans="2:7" ht="5" customHeight="1" x14ac:dyDescent="0.35">
      <c r="B174" s="28"/>
      <c r="C174" s="28"/>
      <c r="D174" s="28"/>
    </row>
    <row r="175" spans="2:7" ht="21.9" customHeight="1" x14ac:dyDescent="0.35">
      <c r="B175" s="203"/>
      <c r="C175" s="203"/>
      <c r="D175" s="203"/>
    </row>
    <row r="176" spans="2:7" ht="5" customHeight="1" x14ac:dyDescent="0.35">
      <c r="B176" s="28"/>
      <c r="C176" s="28"/>
      <c r="D176" s="28"/>
    </row>
    <row r="177" spans="2:4" ht="21.9" customHeight="1" x14ac:dyDescent="0.35">
      <c r="B177" s="203"/>
      <c r="C177" s="203"/>
      <c r="D177" s="203"/>
    </row>
    <row r="178" spans="2:4" ht="5" customHeight="1" x14ac:dyDescent="0.35">
      <c r="B178" s="28"/>
      <c r="C178" s="28"/>
      <c r="D178" s="28"/>
    </row>
    <row r="179" spans="2:4" ht="21.9" customHeight="1" x14ac:dyDescent="0.35">
      <c r="B179" s="203"/>
      <c r="C179" s="203"/>
      <c r="D179" s="203"/>
    </row>
    <row r="180" spans="2:4" ht="5" customHeight="1" x14ac:dyDescent="0.35"/>
  </sheetData>
  <sheetProtection formatCells="0" formatColumns="0" formatRows="0" selectLockedCells="1"/>
  <mergeCells count="10">
    <mergeCell ref="B173:D173"/>
    <mergeCell ref="B175:D175"/>
    <mergeCell ref="B177:D177"/>
    <mergeCell ref="B179:D179"/>
    <mergeCell ref="B161:D161"/>
    <mergeCell ref="B163:D163"/>
    <mergeCell ref="B165:D165"/>
    <mergeCell ref="B167:D167"/>
    <mergeCell ref="B169:D169"/>
    <mergeCell ref="B171:D171"/>
  </mergeCells>
  <conditionalFormatting sqref="E27 E29 E34 E46 E129:E130 E145 E36 E13 E11 E15 E17 E19 E82 E79:E80 E157 E147 E7 E1:E4 E160:E162 E56 E181:E1048576">
    <cfRule type="cellIs" dxfId="542" priority="298" operator="equal">
      <formula>"û"</formula>
    </cfRule>
  </conditionalFormatting>
  <conditionalFormatting sqref="E21">
    <cfRule type="cellIs" dxfId="541" priority="297" operator="equal">
      <formula>"û"</formula>
    </cfRule>
  </conditionalFormatting>
  <conditionalFormatting sqref="E30:E33">
    <cfRule type="cellIs" dxfId="540" priority="285" operator="equal">
      <formula>"û"</formula>
    </cfRule>
  </conditionalFormatting>
  <conditionalFormatting sqref="E23">
    <cfRule type="cellIs" dxfId="539" priority="288" operator="equal">
      <formula>"û"</formula>
    </cfRule>
  </conditionalFormatting>
  <conditionalFormatting sqref="E28">
    <cfRule type="cellIs" dxfId="538" priority="286" operator="equal">
      <formula>"û"</formula>
    </cfRule>
  </conditionalFormatting>
  <conditionalFormatting sqref="E42">
    <cfRule type="cellIs" dxfId="537" priority="278" operator="equal">
      <formula>"û"</formula>
    </cfRule>
  </conditionalFormatting>
  <conditionalFormatting sqref="E47">
    <cfRule type="cellIs" dxfId="536" priority="281" operator="equal">
      <formula>"û"</formula>
    </cfRule>
  </conditionalFormatting>
  <conditionalFormatting sqref="E37">
    <cfRule type="cellIs" dxfId="535" priority="282" operator="equal">
      <formula>"û"</formula>
    </cfRule>
  </conditionalFormatting>
  <conditionalFormatting sqref="E38 E40">
    <cfRule type="cellIs" dxfId="534" priority="280" operator="equal">
      <formula>"û"</formula>
    </cfRule>
  </conditionalFormatting>
  <conditionalFormatting sqref="E48 E52">
    <cfRule type="cellIs" dxfId="533" priority="276" operator="equal">
      <formula>"û"</formula>
    </cfRule>
  </conditionalFormatting>
  <conditionalFormatting sqref="E68:E69">
    <cfRule type="cellIs" dxfId="532" priority="274" operator="equal">
      <formula>"û"</formula>
    </cfRule>
  </conditionalFormatting>
  <conditionalFormatting sqref="E57:E58">
    <cfRule type="cellIs" dxfId="531" priority="273" operator="equal">
      <formula>"û"</formula>
    </cfRule>
  </conditionalFormatting>
  <conditionalFormatting sqref="E66">
    <cfRule type="cellIs" dxfId="530" priority="268" operator="equal">
      <formula>"û"</formula>
    </cfRule>
  </conditionalFormatting>
  <conditionalFormatting sqref="E81">
    <cfRule type="cellIs" dxfId="529" priority="271" operator="equal">
      <formula>"û"</formula>
    </cfRule>
  </conditionalFormatting>
  <conditionalFormatting sqref="E59">
    <cfRule type="cellIs" dxfId="528" priority="272" operator="equal">
      <formula>"û"</formula>
    </cfRule>
  </conditionalFormatting>
  <conditionalFormatting sqref="E60 E64">
    <cfRule type="cellIs" dxfId="527" priority="270" operator="equal">
      <formula>"û"</formula>
    </cfRule>
  </conditionalFormatting>
  <conditionalFormatting sqref="E86 E84">
    <cfRule type="cellIs" dxfId="526" priority="266" operator="equal">
      <formula>"û"</formula>
    </cfRule>
  </conditionalFormatting>
  <conditionalFormatting sqref="E88">
    <cfRule type="cellIs" dxfId="525" priority="264" operator="equal">
      <formula>"û"</formula>
    </cfRule>
  </conditionalFormatting>
  <conditionalFormatting sqref="E92:E93">
    <cfRule type="cellIs" dxfId="524" priority="261" operator="equal">
      <formula>"û"</formula>
    </cfRule>
  </conditionalFormatting>
  <conditionalFormatting sqref="E114">
    <cfRule type="cellIs" dxfId="523" priority="240" operator="equal">
      <formula>"û"</formula>
    </cfRule>
  </conditionalFormatting>
  <conditionalFormatting sqref="E94">
    <cfRule type="cellIs" dxfId="522" priority="260" operator="equal">
      <formula>"û"</formula>
    </cfRule>
  </conditionalFormatting>
  <conditionalFormatting sqref="E95">
    <cfRule type="cellIs" dxfId="521" priority="258" operator="equal">
      <formula>"û"</formula>
    </cfRule>
  </conditionalFormatting>
  <conditionalFormatting sqref="E90:E91">
    <cfRule type="cellIs" dxfId="520" priority="250" operator="equal">
      <formula>"û"</formula>
    </cfRule>
  </conditionalFormatting>
  <conditionalFormatting sqref="E120">
    <cfRule type="cellIs" dxfId="519" priority="237" operator="equal">
      <formula>"û"</formula>
    </cfRule>
  </conditionalFormatting>
  <conditionalFormatting sqref="E105:E106">
    <cfRule type="cellIs" dxfId="518" priority="247" operator="equal">
      <formula>"û"</formula>
    </cfRule>
  </conditionalFormatting>
  <conditionalFormatting sqref="E110 E112">
    <cfRule type="cellIs" dxfId="517" priority="243" operator="equal">
      <formula>"û"</formula>
    </cfRule>
  </conditionalFormatting>
  <conditionalFormatting sqref="E107">
    <cfRule type="cellIs" dxfId="516" priority="246" operator="equal">
      <formula>"û"</formula>
    </cfRule>
  </conditionalFormatting>
  <conditionalFormatting sqref="E108">
    <cfRule type="cellIs" dxfId="515" priority="245" operator="equal">
      <formula>"û"</formula>
    </cfRule>
  </conditionalFormatting>
  <conditionalFormatting sqref="E103:E104">
    <cfRule type="cellIs" dxfId="514" priority="241" operator="equal">
      <formula>"û"</formula>
    </cfRule>
  </conditionalFormatting>
  <conditionalFormatting sqref="E118:E119">
    <cfRule type="cellIs" dxfId="513" priority="238" operator="equal">
      <formula>"û"</formula>
    </cfRule>
  </conditionalFormatting>
  <conditionalFormatting sqref="E125">
    <cfRule type="cellIs" dxfId="512" priority="234" operator="equal">
      <formula>"û"</formula>
    </cfRule>
  </conditionalFormatting>
  <conditionalFormatting sqref="E121">
    <cfRule type="cellIs" dxfId="511" priority="236" operator="equal">
      <formula>"û"</formula>
    </cfRule>
  </conditionalFormatting>
  <conditionalFormatting sqref="E116:E117">
    <cfRule type="cellIs" dxfId="510" priority="232" operator="equal">
      <formula>"û"</formula>
    </cfRule>
  </conditionalFormatting>
  <conditionalFormatting sqref="E127">
    <cfRule type="cellIs" dxfId="509" priority="231" operator="equal">
      <formula>"û"</formula>
    </cfRule>
  </conditionalFormatting>
  <conditionalFormatting sqref="E131:E132">
    <cfRule type="cellIs" dxfId="508" priority="229" operator="equal">
      <formula>"û"</formula>
    </cfRule>
  </conditionalFormatting>
  <conditionalFormatting sqref="E133">
    <cfRule type="cellIs" dxfId="507" priority="228" operator="equal">
      <formula>"û"</formula>
    </cfRule>
  </conditionalFormatting>
  <conditionalFormatting sqref="E134">
    <cfRule type="cellIs" dxfId="506" priority="227" operator="equal">
      <formula>"û"</formula>
    </cfRule>
  </conditionalFormatting>
  <conditionalFormatting sqref="E8:E9">
    <cfRule type="cellIs" dxfId="505" priority="220" operator="equal">
      <formula>"ü"</formula>
    </cfRule>
    <cfRule type="cellIs" dxfId="504" priority="221" operator="equal">
      <formula>"û"</formula>
    </cfRule>
  </conditionalFormatting>
  <conditionalFormatting sqref="E24">
    <cfRule type="cellIs" dxfId="503" priority="212" operator="equal">
      <formula>"ü"</formula>
    </cfRule>
    <cfRule type="cellIs" dxfId="502" priority="213" operator="equal">
      <formula>"û"</formula>
    </cfRule>
  </conditionalFormatting>
  <conditionalFormatting sqref="E41">
    <cfRule type="cellIs" dxfId="501" priority="208" operator="equal">
      <formula>"ü"</formula>
    </cfRule>
    <cfRule type="cellIs" dxfId="500" priority="209" operator="equal">
      <formula>"û"</formula>
    </cfRule>
  </conditionalFormatting>
  <conditionalFormatting sqref="E35">
    <cfRule type="cellIs" dxfId="499" priority="210" operator="equal">
      <formula>"ü"</formula>
    </cfRule>
    <cfRule type="cellIs" dxfId="498" priority="211" operator="equal">
      <formula>"û"</formula>
    </cfRule>
  </conditionalFormatting>
  <conditionalFormatting sqref="E49">
    <cfRule type="cellIs" dxfId="497" priority="204" operator="equal">
      <formula>"ü"</formula>
    </cfRule>
    <cfRule type="cellIs" dxfId="496" priority="205" operator="equal">
      <formula>"û"</formula>
    </cfRule>
  </conditionalFormatting>
  <conditionalFormatting sqref="E43">
    <cfRule type="cellIs" dxfId="495" priority="206" operator="equal">
      <formula>"ü"</formula>
    </cfRule>
    <cfRule type="cellIs" dxfId="494" priority="207" operator="equal">
      <formula>"û"</formula>
    </cfRule>
  </conditionalFormatting>
  <conditionalFormatting sqref="E109">
    <cfRule type="cellIs" dxfId="493" priority="184" operator="equal">
      <formula>"ü"</formula>
    </cfRule>
    <cfRule type="cellIs" dxfId="492" priority="185" operator="equal">
      <formula>"û"</formula>
    </cfRule>
  </conditionalFormatting>
  <conditionalFormatting sqref="E53">
    <cfRule type="cellIs" dxfId="491" priority="202" operator="equal">
      <formula>"ü"</formula>
    </cfRule>
    <cfRule type="cellIs" dxfId="490" priority="203" operator="equal">
      <formula>"û"</formula>
    </cfRule>
  </conditionalFormatting>
  <conditionalFormatting sqref="E65">
    <cfRule type="cellIs" dxfId="489" priority="200" operator="equal">
      <formula>"ü"</formula>
    </cfRule>
    <cfRule type="cellIs" dxfId="488" priority="201" operator="equal">
      <formula>"û"</formula>
    </cfRule>
  </conditionalFormatting>
  <conditionalFormatting sqref="E67">
    <cfRule type="cellIs" dxfId="487" priority="198" operator="equal">
      <formula>"ü"</formula>
    </cfRule>
    <cfRule type="cellIs" dxfId="486" priority="199" operator="equal">
      <formula>"û"</formula>
    </cfRule>
  </conditionalFormatting>
  <conditionalFormatting sqref="E85">
    <cfRule type="cellIs" dxfId="485" priority="196" operator="equal">
      <formula>"ü"</formula>
    </cfRule>
    <cfRule type="cellIs" dxfId="484" priority="197" operator="equal">
      <formula>"û"</formula>
    </cfRule>
  </conditionalFormatting>
  <conditionalFormatting sqref="E87">
    <cfRule type="cellIs" dxfId="483" priority="194" operator="equal">
      <formula>"ü"</formula>
    </cfRule>
    <cfRule type="cellIs" dxfId="482" priority="195" operator="equal">
      <formula>"û"</formula>
    </cfRule>
  </conditionalFormatting>
  <conditionalFormatting sqref="E89">
    <cfRule type="cellIs" dxfId="481" priority="192" operator="equal">
      <formula>"ü"</formula>
    </cfRule>
    <cfRule type="cellIs" dxfId="480" priority="193" operator="equal">
      <formula>"û"</formula>
    </cfRule>
  </conditionalFormatting>
  <conditionalFormatting sqref="E122">
    <cfRule type="cellIs" dxfId="479" priority="178" operator="equal">
      <formula>"ü"</formula>
    </cfRule>
    <cfRule type="cellIs" dxfId="478" priority="179" operator="equal">
      <formula>"û"</formula>
    </cfRule>
  </conditionalFormatting>
  <conditionalFormatting sqref="E126">
    <cfRule type="cellIs" dxfId="477" priority="176" operator="equal">
      <formula>"ü"</formula>
    </cfRule>
    <cfRule type="cellIs" dxfId="476" priority="177" operator="equal">
      <formula>"û"</formula>
    </cfRule>
  </conditionalFormatting>
  <conditionalFormatting sqref="E128">
    <cfRule type="cellIs" dxfId="475" priority="174" operator="equal">
      <formula>"ü"</formula>
    </cfRule>
    <cfRule type="cellIs" dxfId="474" priority="175" operator="equal">
      <formula>"û"</formula>
    </cfRule>
  </conditionalFormatting>
  <conditionalFormatting sqref="E113">
    <cfRule type="cellIs" dxfId="473" priority="182" operator="equal">
      <formula>"ü"</formula>
    </cfRule>
    <cfRule type="cellIs" dxfId="472" priority="183" operator="equal">
      <formula>"û"</formula>
    </cfRule>
  </conditionalFormatting>
  <conditionalFormatting sqref="E115">
    <cfRule type="cellIs" dxfId="471" priority="180" operator="equal">
      <formula>"ü"</formula>
    </cfRule>
    <cfRule type="cellIs" dxfId="470" priority="181" operator="equal">
      <formula>"û"</formula>
    </cfRule>
  </conditionalFormatting>
  <conditionalFormatting sqref="E39">
    <cfRule type="cellIs" dxfId="469" priority="143" operator="equal">
      <formula>"ü"</formula>
    </cfRule>
    <cfRule type="cellIs" dxfId="468" priority="144" operator="equal">
      <formula>"û"</formula>
    </cfRule>
  </conditionalFormatting>
  <conditionalFormatting sqref="E51">
    <cfRule type="cellIs" dxfId="467" priority="140" operator="equal">
      <formula>"ü"</formula>
    </cfRule>
    <cfRule type="cellIs" dxfId="466" priority="141" operator="equal">
      <formula>"û"</formula>
    </cfRule>
  </conditionalFormatting>
  <conditionalFormatting sqref="E22">
    <cfRule type="cellIs" dxfId="465" priority="166" operator="equal">
      <formula>"ü"</formula>
    </cfRule>
    <cfRule type="cellIs" dxfId="464" priority="167" operator="equal">
      <formula>"û"</formula>
    </cfRule>
  </conditionalFormatting>
  <conditionalFormatting sqref="E54">
    <cfRule type="cellIs" dxfId="463" priority="138" operator="equal">
      <formula>"û"</formula>
    </cfRule>
  </conditionalFormatting>
  <conditionalFormatting sqref="E12">
    <cfRule type="cellIs" dxfId="462" priority="163" operator="equal">
      <formula>"ü"</formula>
    </cfRule>
    <cfRule type="cellIs" dxfId="461" priority="164" operator="equal">
      <formula>"û"</formula>
    </cfRule>
  </conditionalFormatting>
  <conditionalFormatting sqref="E10">
    <cfRule type="cellIs" dxfId="460" priority="153" operator="equal">
      <formula>"ü"</formula>
    </cfRule>
    <cfRule type="cellIs" dxfId="459" priority="154" operator="equal">
      <formula>"û"</formula>
    </cfRule>
  </conditionalFormatting>
  <conditionalFormatting sqref="E20">
    <cfRule type="cellIs" dxfId="458" priority="151" operator="equal">
      <formula>"ü"</formula>
    </cfRule>
    <cfRule type="cellIs" dxfId="457" priority="152" operator="equal">
      <formula>"û"</formula>
    </cfRule>
  </conditionalFormatting>
  <conditionalFormatting sqref="E16">
    <cfRule type="cellIs" dxfId="456" priority="157" operator="equal">
      <formula>"ü"</formula>
    </cfRule>
    <cfRule type="cellIs" dxfId="455" priority="158" operator="equal">
      <formula>"û"</formula>
    </cfRule>
  </conditionalFormatting>
  <conditionalFormatting sqref="E14">
    <cfRule type="cellIs" dxfId="454" priority="149" operator="equal">
      <formula>"ü"</formula>
    </cfRule>
    <cfRule type="cellIs" dxfId="453" priority="150" operator="equal">
      <formula>"û"</formula>
    </cfRule>
  </conditionalFormatting>
  <conditionalFormatting sqref="E18">
    <cfRule type="cellIs" dxfId="452" priority="147" operator="equal">
      <formula>"ü"</formula>
    </cfRule>
    <cfRule type="cellIs" dxfId="451" priority="148" operator="equal">
      <formula>"û"</formula>
    </cfRule>
  </conditionalFormatting>
  <conditionalFormatting sqref="E63">
    <cfRule type="cellIs" dxfId="450" priority="126" operator="equal">
      <formula>"ü"</formula>
    </cfRule>
    <cfRule type="cellIs" dxfId="449" priority="127" operator="equal">
      <formula>"û"</formula>
    </cfRule>
  </conditionalFormatting>
  <conditionalFormatting sqref="E50">
    <cfRule type="cellIs" dxfId="448" priority="142" operator="equal">
      <formula>"û"</formula>
    </cfRule>
  </conditionalFormatting>
  <conditionalFormatting sqref="E55">
    <cfRule type="cellIs" dxfId="447" priority="134" operator="equal">
      <formula>"ü"</formula>
    </cfRule>
    <cfRule type="cellIs" dxfId="446" priority="135" operator="equal">
      <formula>"û"</formula>
    </cfRule>
  </conditionalFormatting>
  <conditionalFormatting sqref="E44">
    <cfRule type="cellIs" dxfId="445" priority="139" operator="equal">
      <formula>"û"</formula>
    </cfRule>
  </conditionalFormatting>
  <conditionalFormatting sqref="E61">
    <cfRule type="cellIs" dxfId="444" priority="120" operator="equal">
      <formula>"ü"</formula>
    </cfRule>
    <cfRule type="cellIs" dxfId="443" priority="121" operator="equal">
      <formula>"û"</formula>
    </cfRule>
  </conditionalFormatting>
  <conditionalFormatting sqref="E45">
    <cfRule type="cellIs" dxfId="442" priority="136" operator="equal">
      <formula>"ü"</formula>
    </cfRule>
    <cfRule type="cellIs" dxfId="441" priority="137" operator="equal">
      <formula>"û"</formula>
    </cfRule>
  </conditionalFormatting>
  <conditionalFormatting sqref="E83">
    <cfRule type="cellIs" dxfId="440" priority="115" operator="equal">
      <formula>"ü"</formula>
    </cfRule>
    <cfRule type="cellIs" dxfId="439" priority="116" operator="equal">
      <formula>"û"</formula>
    </cfRule>
  </conditionalFormatting>
  <conditionalFormatting sqref="E62">
    <cfRule type="cellIs" dxfId="438" priority="133" operator="equal">
      <formula>"û"</formula>
    </cfRule>
  </conditionalFormatting>
  <conditionalFormatting sqref="E63">
    <cfRule type="cellIs" dxfId="437" priority="131" operator="equal">
      <formula>"ü"</formula>
    </cfRule>
    <cfRule type="cellIs" dxfId="436" priority="132" operator="equal">
      <formula>"û"</formula>
    </cfRule>
  </conditionalFormatting>
  <conditionalFormatting sqref="E65">
    <cfRule type="cellIs" dxfId="435" priority="124" operator="equal">
      <formula>"ü"</formula>
    </cfRule>
    <cfRule type="cellIs" dxfId="434" priority="125" operator="equal">
      <formula>"û"</formula>
    </cfRule>
  </conditionalFormatting>
  <conditionalFormatting sqref="E64">
    <cfRule type="cellIs" dxfId="433" priority="128" operator="equal">
      <formula>"û"</formula>
    </cfRule>
  </conditionalFormatting>
  <conditionalFormatting sqref="E61">
    <cfRule type="cellIs" dxfId="432" priority="122" operator="equal">
      <formula>"ü"</formula>
    </cfRule>
    <cfRule type="cellIs" dxfId="431" priority="123" operator="equal">
      <formula>"û"</formula>
    </cfRule>
  </conditionalFormatting>
  <conditionalFormatting sqref="E72">
    <cfRule type="cellIs" dxfId="430" priority="103" operator="equal">
      <formula>"ü"</formula>
    </cfRule>
    <cfRule type="cellIs" dxfId="429" priority="104" operator="equal">
      <formula>"û"</formula>
    </cfRule>
  </conditionalFormatting>
  <conditionalFormatting sqref="E71">
    <cfRule type="cellIs" dxfId="428" priority="114" operator="equal">
      <formula>"û"</formula>
    </cfRule>
  </conditionalFormatting>
  <conditionalFormatting sqref="E70">
    <cfRule type="cellIs" dxfId="427" priority="113" operator="equal">
      <formula>"û"</formula>
    </cfRule>
  </conditionalFormatting>
  <conditionalFormatting sqref="E75 E73">
    <cfRule type="cellIs" dxfId="426" priority="112" operator="equal">
      <formula>"û"</formula>
    </cfRule>
  </conditionalFormatting>
  <conditionalFormatting sqref="E77">
    <cfRule type="cellIs" dxfId="425" priority="111" operator="equal">
      <formula>"û"</formula>
    </cfRule>
  </conditionalFormatting>
  <conditionalFormatting sqref="E74">
    <cfRule type="cellIs" dxfId="424" priority="109" operator="equal">
      <formula>"ü"</formula>
    </cfRule>
    <cfRule type="cellIs" dxfId="423" priority="110" operator="equal">
      <formula>"û"</formula>
    </cfRule>
  </conditionalFormatting>
  <conditionalFormatting sqref="E76">
    <cfRule type="cellIs" dxfId="422" priority="107" operator="equal">
      <formula>"ü"</formula>
    </cfRule>
    <cfRule type="cellIs" dxfId="421" priority="108" operator="equal">
      <formula>"û"</formula>
    </cfRule>
  </conditionalFormatting>
  <conditionalFormatting sqref="E78">
    <cfRule type="cellIs" dxfId="420" priority="105" operator="equal">
      <formula>"ü"</formula>
    </cfRule>
    <cfRule type="cellIs" dxfId="419" priority="106" operator="equal">
      <formula>"û"</formula>
    </cfRule>
  </conditionalFormatting>
  <conditionalFormatting sqref="E98">
    <cfRule type="cellIs" dxfId="418" priority="89" operator="equal">
      <formula>"ü"</formula>
    </cfRule>
    <cfRule type="cellIs" dxfId="417" priority="90" operator="equal">
      <formula>"û"</formula>
    </cfRule>
  </conditionalFormatting>
  <conditionalFormatting sqref="E99 E97">
    <cfRule type="cellIs" dxfId="416" priority="100" operator="equal">
      <formula>"û"</formula>
    </cfRule>
  </conditionalFormatting>
  <conditionalFormatting sqref="E101">
    <cfRule type="cellIs" dxfId="415" priority="99" operator="equal">
      <formula>"û"</formula>
    </cfRule>
  </conditionalFormatting>
  <conditionalFormatting sqref="E100">
    <cfRule type="cellIs" dxfId="414" priority="95" operator="equal">
      <formula>"ü"</formula>
    </cfRule>
    <cfRule type="cellIs" dxfId="413" priority="96" operator="equal">
      <formula>"û"</formula>
    </cfRule>
  </conditionalFormatting>
  <conditionalFormatting sqref="E96">
    <cfRule type="cellIs" dxfId="412" priority="91" operator="equal">
      <formula>"ü"</formula>
    </cfRule>
    <cfRule type="cellIs" dxfId="411" priority="92" operator="equal">
      <formula>"û"</formula>
    </cfRule>
  </conditionalFormatting>
  <conditionalFormatting sqref="E102">
    <cfRule type="cellIs" dxfId="410" priority="93" operator="equal">
      <formula>"ü"</formula>
    </cfRule>
    <cfRule type="cellIs" dxfId="409" priority="94" operator="equal">
      <formula>"û"</formula>
    </cfRule>
  </conditionalFormatting>
  <conditionalFormatting sqref="E111">
    <cfRule type="cellIs" dxfId="408" priority="85" operator="equal">
      <formula>"ü"</formula>
    </cfRule>
    <cfRule type="cellIs" dxfId="407" priority="86" operator="equal">
      <formula>"û"</formula>
    </cfRule>
  </conditionalFormatting>
  <conditionalFormatting sqref="E152">
    <cfRule type="cellIs" dxfId="406" priority="53" operator="equal">
      <formula>"ü"</formula>
    </cfRule>
    <cfRule type="cellIs" dxfId="405" priority="54" operator="equal">
      <formula>"û"</formula>
    </cfRule>
  </conditionalFormatting>
  <conditionalFormatting sqref="E123">
    <cfRule type="cellIs" dxfId="404" priority="84" operator="equal">
      <formula>"û"</formula>
    </cfRule>
  </conditionalFormatting>
  <conditionalFormatting sqref="E124">
    <cfRule type="cellIs" dxfId="403" priority="80" operator="equal">
      <formula>"ü"</formula>
    </cfRule>
    <cfRule type="cellIs" dxfId="402" priority="81" operator="equal">
      <formula>"û"</formula>
    </cfRule>
  </conditionalFormatting>
  <conditionalFormatting sqref="E149">
    <cfRule type="cellIs" dxfId="401" priority="64" operator="equal">
      <formula>"û"</formula>
    </cfRule>
  </conditionalFormatting>
  <conditionalFormatting sqref="E138">
    <cfRule type="cellIs" dxfId="400" priority="78" operator="equal">
      <formula>"û"</formula>
    </cfRule>
  </conditionalFormatting>
  <conditionalFormatting sqref="E140">
    <cfRule type="cellIs" dxfId="399" priority="77" operator="equal">
      <formula>"û"</formula>
    </cfRule>
  </conditionalFormatting>
  <conditionalFormatting sqref="E135">
    <cfRule type="cellIs" dxfId="398" priority="75" operator="equal">
      <formula>"ü"</formula>
    </cfRule>
    <cfRule type="cellIs" dxfId="397" priority="76" operator="equal">
      <formula>"û"</formula>
    </cfRule>
  </conditionalFormatting>
  <conditionalFormatting sqref="E139">
    <cfRule type="cellIs" dxfId="396" priority="73" operator="equal">
      <formula>"ü"</formula>
    </cfRule>
    <cfRule type="cellIs" dxfId="395" priority="74" operator="equal">
      <formula>"û"</formula>
    </cfRule>
  </conditionalFormatting>
  <conditionalFormatting sqref="E141">
    <cfRule type="cellIs" dxfId="394" priority="71" operator="equal">
      <formula>"ü"</formula>
    </cfRule>
    <cfRule type="cellIs" dxfId="393" priority="72" operator="equal">
      <formula>"û"</formula>
    </cfRule>
  </conditionalFormatting>
  <conditionalFormatting sqref="E136">
    <cfRule type="cellIs" dxfId="392" priority="70" operator="equal">
      <formula>"û"</formula>
    </cfRule>
  </conditionalFormatting>
  <conditionalFormatting sqref="E137">
    <cfRule type="cellIs" dxfId="391" priority="68" operator="equal">
      <formula>"ü"</formula>
    </cfRule>
    <cfRule type="cellIs" dxfId="390" priority="69" operator="equal">
      <formula>"û"</formula>
    </cfRule>
  </conditionalFormatting>
  <conditionalFormatting sqref="E142:E143">
    <cfRule type="cellIs" dxfId="389" priority="67" operator="equal">
      <formula>"û"</formula>
    </cfRule>
  </conditionalFormatting>
  <conditionalFormatting sqref="E144">
    <cfRule type="cellIs" dxfId="388" priority="66" operator="equal">
      <formula>"û"</formula>
    </cfRule>
  </conditionalFormatting>
  <conditionalFormatting sqref="E148">
    <cfRule type="cellIs" dxfId="387" priority="65" operator="equal">
      <formula>"û"</formula>
    </cfRule>
  </conditionalFormatting>
  <conditionalFormatting sqref="E153">
    <cfRule type="cellIs" dxfId="386" priority="63" operator="equal">
      <formula>"û"</formula>
    </cfRule>
  </conditionalFormatting>
  <conditionalFormatting sqref="E155">
    <cfRule type="cellIs" dxfId="385" priority="62" operator="equal">
      <formula>"û"</formula>
    </cfRule>
  </conditionalFormatting>
  <conditionalFormatting sqref="E150">
    <cfRule type="cellIs" dxfId="384" priority="60" operator="equal">
      <formula>"ü"</formula>
    </cfRule>
    <cfRule type="cellIs" dxfId="383" priority="61" operator="equal">
      <formula>"û"</formula>
    </cfRule>
  </conditionalFormatting>
  <conditionalFormatting sqref="E154">
    <cfRule type="cellIs" dxfId="382" priority="58" operator="equal">
      <formula>"ü"</formula>
    </cfRule>
    <cfRule type="cellIs" dxfId="381" priority="59" operator="equal">
      <formula>"û"</formula>
    </cfRule>
  </conditionalFormatting>
  <conditionalFormatting sqref="E156">
    <cfRule type="cellIs" dxfId="380" priority="56" operator="equal">
      <formula>"ü"</formula>
    </cfRule>
    <cfRule type="cellIs" dxfId="379" priority="57" operator="equal">
      <formula>"û"</formula>
    </cfRule>
  </conditionalFormatting>
  <conditionalFormatting sqref="E151">
    <cfRule type="cellIs" dxfId="378" priority="55" operator="equal">
      <formula>"û"</formula>
    </cfRule>
  </conditionalFormatting>
  <conditionalFormatting sqref="E146">
    <cfRule type="cellIs" dxfId="377" priority="49" operator="equal">
      <formula>"ü"</formula>
    </cfRule>
    <cfRule type="cellIs" dxfId="376" priority="50" operator="equal">
      <formula>"û"</formula>
    </cfRule>
  </conditionalFormatting>
  <conditionalFormatting sqref="E159">
    <cfRule type="cellIs" dxfId="375" priority="21" operator="equal">
      <formula>"û"</formula>
    </cfRule>
  </conditionalFormatting>
  <conditionalFormatting sqref="E25">
    <cfRule type="cellIs" dxfId="374" priority="14" operator="equal">
      <formula>"û"</formula>
    </cfRule>
  </conditionalFormatting>
  <conditionalFormatting sqref="E26">
    <cfRule type="cellIs" dxfId="373" priority="12" operator="equal">
      <formula>"ü"</formula>
    </cfRule>
    <cfRule type="cellIs" dxfId="372" priority="13" operator="equal">
      <formula>"û"</formula>
    </cfRule>
  </conditionalFormatting>
  <conditionalFormatting sqref="E158">
    <cfRule type="cellIs" dxfId="371" priority="11" operator="equal">
      <formula>"û"</formula>
    </cfRule>
  </conditionalFormatting>
  <conditionalFormatting sqref="E163:E180">
    <cfRule type="cellIs" dxfId="370" priority="1" operator="equal">
      <formula>"û"</formula>
    </cfRule>
  </conditionalFormatting>
  <pageMargins left="0.7" right="0.7" top="0.75" bottom="0.75" header="0.3" footer="0.3"/>
  <pageSetup paperSize="9" orientation="portrait" r:id="rId1"/>
  <ignoredErrors>
    <ignoredError sqref="B14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Keys!$L$2:$L$231</xm:f>
          </x14:formula1>
          <xm:sqref>D20</xm:sqref>
        </x14:dataValidation>
        <x14:dataValidation type="list" allowBlank="1" showInputMessage="1" showErrorMessage="1" xr:uid="{00000000-0002-0000-0200-000001000000}">
          <x14:formula1>
            <xm:f>Keys!$B$2:$B$4</xm:f>
          </x14:formula1>
          <xm:sqref>D24 D35 D146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4" tint="-0.499984740745262"/>
  </sheetPr>
  <dimension ref="B2:G143"/>
  <sheetViews>
    <sheetView workbookViewId="0">
      <pane ySplit="5" topLeftCell="A6" activePane="bottomLeft" state="frozen"/>
      <selection activeCell="F6" sqref="F6"/>
      <selection pane="bottomLeft" activeCell="C7" sqref="C7"/>
    </sheetView>
  </sheetViews>
  <sheetFormatPr defaultColWidth="9.08984375" defaultRowHeight="14.5" x14ac:dyDescent="0.35"/>
  <cols>
    <col min="1" max="1" width="4.54296875" style="6" customWidth="1"/>
    <col min="2" max="2" width="60.54296875" style="6" customWidth="1"/>
    <col min="3" max="3" width="15.36328125" style="12" customWidth="1"/>
    <col min="4" max="4" width="5.36328125" style="6" customWidth="1"/>
    <col min="5" max="5" width="12.6328125" style="12" customWidth="1"/>
    <col min="6" max="6" width="12.08984375" style="83" hidden="1" customWidth="1"/>
    <col min="7" max="16384" width="9.08984375" style="6"/>
  </cols>
  <sheetData>
    <row r="2" spans="2:7" ht="43.5" customHeight="1" x14ac:dyDescent="0.35">
      <c r="B2" s="5" t="s">
        <v>51</v>
      </c>
    </row>
    <row r="3" spans="2:7" ht="17" x14ac:dyDescent="0.4">
      <c r="B3" s="7" t="s">
        <v>487</v>
      </c>
      <c r="E3" s="12" t="s">
        <v>12</v>
      </c>
    </row>
    <row r="4" spans="2:7" ht="19.5" x14ac:dyDescent="0.35">
      <c r="B4" s="8"/>
      <c r="E4" s="18">
        <f>F142/100</f>
        <v>0</v>
      </c>
      <c r="F4" s="84"/>
      <c r="G4" s="18"/>
    </row>
    <row r="5" spans="2:7" x14ac:dyDescent="0.35">
      <c r="E5" s="19"/>
      <c r="F5" s="85"/>
    </row>
    <row r="6" spans="2:7" x14ac:dyDescent="0.35">
      <c r="E6" s="19"/>
      <c r="F6" s="85"/>
    </row>
    <row r="7" spans="2:7" ht="24.9" customHeight="1" x14ac:dyDescent="0.35">
      <c r="B7" s="14" t="s">
        <v>55</v>
      </c>
      <c r="C7" s="66" t="s">
        <v>1</v>
      </c>
      <c r="E7" s="16" t="str">
        <f>IF(C7="yes","ü",IF(C7="No","ü",IF(C7="Please select","û")))</f>
        <v>û</v>
      </c>
      <c r="F7" s="84" t="str">
        <f>IF($C7="Yes","3",IF($C7="No","6",IF($E7="û","0")))</f>
        <v>0</v>
      </c>
    </row>
    <row r="8" spans="2:7" ht="39" hidden="1" customHeight="1" x14ac:dyDescent="0.35">
      <c r="B8" s="112" t="s">
        <v>423</v>
      </c>
      <c r="C8" s="88" t="s">
        <v>1</v>
      </c>
      <c r="D8" s="113" t="s">
        <v>408</v>
      </c>
      <c r="E8" s="114" t="s">
        <v>409</v>
      </c>
      <c r="F8" s="84"/>
    </row>
    <row r="9" spans="2:7" ht="21" hidden="1" customHeight="1" x14ac:dyDescent="0.35">
      <c r="B9" s="9" t="s">
        <v>344</v>
      </c>
      <c r="C9" s="65" t="s">
        <v>1</v>
      </c>
      <c r="E9" s="16" t="str">
        <f>IF(C9="yes","ü",IF(C9="No","ü",IF(C9="Please select","û")))</f>
        <v>û</v>
      </c>
      <c r="F9" s="84" t="str">
        <f>IF($E9="ü","1","0")</f>
        <v>0</v>
      </c>
    </row>
    <row r="10" spans="2:7" ht="21" hidden="1" customHeight="1" x14ac:dyDescent="0.35">
      <c r="B10" s="87" t="s">
        <v>345</v>
      </c>
      <c r="C10" s="65" t="s">
        <v>1</v>
      </c>
      <c r="E10" s="16" t="str">
        <f>IF(C10="yes","ü",IF(C10="No","ü",IF(C10="Please select","û")))</f>
        <v>û</v>
      </c>
      <c r="F10" s="84" t="str">
        <f>IF($E10="ü","1","0")</f>
        <v>0</v>
      </c>
    </row>
    <row r="11" spans="2:7" ht="21" hidden="1" customHeight="1" x14ac:dyDescent="0.35">
      <c r="B11" s="10" t="s">
        <v>358</v>
      </c>
      <c r="C11" s="65" t="s">
        <v>1</v>
      </c>
      <c r="E11" s="16" t="str">
        <f>IF(C11="yes","ü",IF(C11="No","ü",IF(C11="Please select","û")))</f>
        <v>û</v>
      </c>
      <c r="F11" s="84" t="str">
        <f>IF($E11="ü","1","0")</f>
        <v>0</v>
      </c>
    </row>
    <row r="12" spans="2:7" ht="1" customHeight="1" x14ac:dyDescent="0.35">
      <c r="B12" s="13" t="s">
        <v>11</v>
      </c>
      <c r="E12" s="16"/>
      <c r="F12" s="84"/>
    </row>
    <row r="13" spans="2:7" ht="1" customHeight="1" x14ac:dyDescent="0.35">
      <c r="B13" s="204"/>
      <c r="C13" s="204"/>
      <c r="E13" s="16"/>
      <c r="F13" s="84"/>
    </row>
    <row r="14" spans="2:7" ht="15" hidden="1" customHeight="1" x14ac:dyDescent="0.35">
      <c r="E14" s="16"/>
      <c r="F14" s="85"/>
    </row>
    <row r="15" spans="2:7" ht="24.9" customHeight="1" x14ac:dyDescent="0.35">
      <c r="B15" s="14" t="s">
        <v>9</v>
      </c>
      <c r="C15" s="66" t="s">
        <v>1</v>
      </c>
      <c r="E15" s="16" t="str">
        <f>IF(C15="yes","ü",IF(C15="No","ü",IF(C15="Please select","û")))</f>
        <v>û</v>
      </c>
      <c r="F15" s="84" t="str">
        <f>IF($C15="Yes","3",IF($C15="No","16",IF($E15="û","0")))</f>
        <v>0</v>
      </c>
    </row>
    <row r="16" spans="2:7" ht="39" hidden="1" customHeight="1" x14ac:dyDescent="0.35">
      <c r="B16" s="112" t="s">
        <v>423</v>
      </c>
      <c r="C16" s="88" t="s">
        <v>1</v>
      </c>
      <c r="D16" s="113" t="s">
        <v>408</v>
      </c>
      <c r="E16" s="114" t="s">
        <v>409</v>
      </c>
      <c r="F16" s="84"/>
    </row>
    <row r="17" spans="2:6" ht="21" hidden="1" customHeight="1" x14ac:dyDescent="0.35">
      <c r="B17" s="9" t="s">
        <v>346</v>
      </c>
      <c r="C17" s="65" t="s">
        <v>1</v>
      </c>
      <c r="E17" s="16" t="str">
        <f t="shared" ref="E17:E29" si="0">IF(C17="yes","ü",IF(C17="No","ü",IF(C17="Please select","û")))</f>
        <v>û</v>
      </c>
      <c r="F17" s="84" t="str">
        <f t="shared" ref="F17:F29" si="1">IF($E17="ü","1","0")</f>
        <v>0</v>
      </c>
    </row>
    <row r="18" spans="2:6" ht="21" hidden="1" customHeight="1" x14ac:dyDescent="0.35">
      <c r="B18" s="9" t="s">
        <v>347</v>
      </c>
      <c r="C18" s="65" t="s">
        <v>1</v>
      </c>
      <c r="E18" s="16" t="str">
        <f t="shared" si="0"/>
        <v>û</v>
      </c>
      <c r="F18" s="84" t="str">
        <f t="shared" si="1"/>
        <v>0</v>
      </c>
    </row>
    <row r="19" spans="2:6" ht="21" hidden="1" customHeight="1" x14ac:dyDescent="0.35">
      <c r="B19" s="9" t="s">
        <v>348</v>
      </c>
      <c r="C19" s="65" t="s">
        <v>1</v>
      </c>
      <c r="E19" s="16" t="str">
        <f t="shared" si="0"/>
        <v>û</v>
      </c>
      <c r="F19" s="84" t="str">
        <f t="shared" si="1"/>
        <v>0</v>
      </c>
    </row>
    <row r="20" spans="2:6" ht="21" hidden="1" customHeight="1" x14ac:dyDescent="0.35">
      <c r="B20" s="9" t="s">
        <v>349</v>
      </c>
      <c r="C20" s="65" t="s">
        <v>1</v>
      </c>
      <c r="E20" s="16" t="str">
        <f t="shared" si="0"/>
        <v>û</v>
      </c>
      <c r="F20" s="84" t="str">
        <f t="shared" si="1"/>
        <v>0</v>
      </c>
    </row>
    <row r="21" spans="2:6" ht="21" hidden="1" customHeight="1" x14ac:dyDescent="0.35">
      <c r="B21" s="9" t="s">
        <v>350</v>
      </c>
      <c r="C21" s="65" t="s">
        <v>1</v>
      </c>
      <c r="E21" s="16" t="str">
        <f t="shared" si="0"/>
        <v>û</v>
      </c>
      <c r="F21" s="84" t="str">
        <f t="shared" si="1"/>
        <v>0</v>
      </c>
    </row>
    <row r="22" spans="2:6" ht="21" hidden="1" customHeight="1" x14ac:dyDescent="0.35">
      <c r="B22" s="9" t="s">
        <v>351</v>
      </c>
      <c r="C22" s="65" t="s">
        <v>1</v>
      </c>
      <c r="E22" s="16" t="str">
        <f t="shared" si="0"/>
        <v>û</v>
      </c>
      <c r="F22" s="84" t="str">
        <f t="shared" si="1"/>
        <v>0</v>
      </c>
    </row>
    <row r="23" spans="2:6" ht="21" hidden="1" customHeight="1" x14ac:dyDescent="0.35">
      <c r="B23" s="9" t="s">
        <v>352</v>
      </c>
      <c r="C23" s="65" t="s">
        <v>1</v>
      </c>
      <c r="E23" s="16" t="str">
        <f t="shared" si="0"/>
        <v>û</v>
      </c>
      <c r="F23" s="84" t="str">
        <f t="shared" si="1"/>
        <v>0</v>
      </c>
    </row>
    <row r="24" spans="2:6" ht="21" hidden="1" customHeight="1" x14ac:dyDescent="0.35">
      <c r="B24" s="9" t="s">
        <v>353</v>
      </c>
      <c r="C24" s="65" t="s">
        <v>1</v>
      </c>
      <c r="E24" s="16" t="str">
        <f t="shared" si="0"/>
        <v>û</v>
      </c>
      <c r="F24" s="84" t="str">
        <f t="shared" si="1"/>
        <v>0</v>
      </c>
    </row>
    <row r="25" spans="2:6" ht="21" hidden="1" customHeight="1" x14ac:dyDescent="0.35">
      <c r="B25" s="9" t="s">
        <v>354</v>
      </c>
      <c r="C25" s="65" t="s">
        <v>1</v>
      </c>
      <c r="E25" s="16" t="str">
        <f t="shared" si="0"/>
        <v>û</v>
      </c>
      <c r="F25" s="84" t="str">
        <f t="shared" si="1"/>
        <v>0</v>
      </c>
    </row>
    <row r="26" spans="2:6" ht="21" hidden="1" customHeight="1" x14ac:dyDescent="0.35">
      <c r="B26" s="9" t="s">
        <v>355</v>
      </c>
      <c r="C26" s="65" t="s">
        <v>1</v>
      </c>
      <c r="E26" s="16" t="str">
        <f t="shared" si="0"/>
        <v>û</v>
      </c>
      <c r="F26" s="84" t="str">
        <f t="shared" si="1"/>
        <v>0</v>
      </c>
    </row>
    <row r="27" spans="2:6" ht="21" hidden="1" customHeight="1" x14ac:dyDescent="0.35">
      <c r="B27" s="9" t="s">
        <v>356</v>
      </c>
      <c r="C27" s="65" t="s">
        <v>1</v>
      </c>
      <c r="E27" s="16" t="str">
        <f t="shared" si="0"/>
        <v>û</v>
      </c>
      <c r="F27" s="84" t="str">
        <f t="shared" si="1"/>
        <v>0</v>
      </c>
    </row>
    <row r="28" spans="2:6" ht="21" hidden="1" customHeight="1" x14ac:dyDescent="0.35">
      <c r="B28" s="9" t="s">
        <v>357</v>
      </c>
      <c r="C28" s="65" t="s">
        <v>1</v>
      </c>
      <c r="E28" s="16" t="str">
        <f t="shared" si="0"/>
        <v>û</v>
      </c>
      <c r="F28" s="84" t="str">
        <f t="shared" si="1"/>
        <v>0</v>
      </c>
    </row>
    <row r="29" spans="2:6" ht="21" hidden="1" customHeight="1" x14ac:dyDescent="0.35">
      <c r="B29" s="10" t="s">
        <v>359</v>
      </c>
      <c r="C29" s="65" t="s">
        <v>1</v>
      </c>
      <c r="E29" s="16" t="str">
        <f t="shared" si="0"/>
        <v>û</v>
      </c>
      <c r="F29" s="84" t="str">
        <f t="shared" si="1"/>
        <v>0</v>
      </c>
    </row>
    <row r="30" spans="2:6" ht="1" customHeight="1" x14ac:dyDescent="0.35">
      <c r="B30" s="13" t="s">
        <v>11</v>
      </c>
      <c r="E30" s="16"/>
      <c r="F30" s="84"/>
    </row>
    <row r="31" spans="2:6" ht="1" customHeight="1" x14ac:dyDescent="0.35">
      <c r="B31" s="204"/>
      <c r="C31" s="204"/>
      <c r="E31" s="16"/>
      <c r="F31" s="84"/>
    </row>
    <row r="32" spans="2:6" ht="15" hidden="1" customHeight="1" x14ac:dyDescent="0.35">
      <c r="E32" s="16"/>
      <c r="F32" s="85"/>
    </row>
    <row r="33" spans="2:6" ht="24.9" customHeight="1" x14ac:dyDescent="0.35">
      <c r="B33" s="14" t="s">
        <v>56</v>
      </c>
      <c r="C33" s="66" t="s">
        <v>1</v>
      </c>
      <c r="E33" s="16" t="str">
        <f>IF(C33="yes","ü",IF(C33="No","ü",IF(C33="Please select","û")))</f>
        <v>û</v>
      </c>
      <c r="F33" s="84" t="str">
        <f>IF($C33="Yes","3",IF($C33="No","6",IF($E33="û","0")))</f>
        <v>0</v>
      </c>
    </row>
    <row r="34" spans="2:6" ht="39" hidden="1" customHeight="1" x14ac:dyDescent="0.35">
      <c r="B34" s="112" t="s">
        <v>423</v>
      </c>
      <c r="C34" s="88" t="s">
        <v>1</v>
      </c>
      <c r="D34" s="113" t="s">
        <v>408</v>
      </c>
      <c r="E34" s="114" t="s">
        <v>409</v>
      </c>
      <c r="F34" s="84"/>
    </row>
    <row r="35" spans="2:6" ht="21" hidden="1" customHeight="1" x14ac:dyDescent="0.35">
      <c r="B35" s="9" t="s">
        <v>57</v>
      </c>
      <c r="C35" s="65" t="s">
        <v>1</v>
      </c>
      <c r="E35" s="16" t="str">
        <f>IF(C35="yes","ü",IF(C35="No","ü",IF(C35="Please select","û")))</f>
        <v>û</v>
      </c>
      <c r="F35" s="84" t="str">
        <f>IF($E35="ü","1","0")</f>
        <v>0</v>
      </c>
    </row>
    <row r="36" spans="2:6" ht="21" hidden="1" customHeight="1" x14ac:dyDescent="0.35">
      <c r="B36" s="9" t="s">
        <v>58</v>
      </c>
      <c r="C36" s="65" t="s">
        <v>1</v>
      </c>
      <c r="E36" s="16" t="str">
        <f>IF(C36="yes","ü",IF(C36="No","ü",IF(C36="Please select","û")))</f>
        <v>û</v>
      </c>
      <c r="F36" s="84" t="str">
        <f>IF($E36="ü","1","0")</f>
        <v>0</v>
      </c>
    </row>
    <row r="37" spans="2:6" ht="21" hidden="1" customHeight="1" x14ac:dyDescent="0.35">
      <c r="B37" s="10" t="s">
        <v>360</v>
      </c>
      <c r="C37" s="65" t="s">
        <v>1</v>
      </c>
      <c r="E37" s="16" t="str">
        <f>IF(C37="yes","ü",IF(C37="No","ü",IF(C37="Please select","û")))</f>
        <v>û</v>
      </c>
      <c r="F37" s="84" t="str">
        <f>IF($E37="ü","1","0")</f>
        <v>0</v>
      </c>
    </row>
    <row r="38" spans="2:6" ht="1" customHeight="1" x14ac:dyDescent="0.35">
      <c r="B38" s="13" t="s">
        <v>11</v>
      </c>
      <c r="E38" s="16"/>
      <c r="F38" s="84"/>
    </row>
    <row r="39" spans="2:6" ht="1" customHeight="1" x14ac:dyDescent="0.35">
      <c r="B39" s="204"/>
      <c r="C39" s="204"/>
      <c r="E39" s="16"/>
      <c r="F39" s="84"/>
    </row>
    <row r="40" spans="2:6" ht="15" hidden="1" customHeight="1" x14ac:dyDescent="0.35">
      <c r="E40" s="16"/>
      <c r="F40" s="85"/>
    </row>
    <row r="41" spans="2:6" ht="24.9" customHeight="1" x14ac:dyDescent="0.35">
      <c r="B41" s="14" t="s">
        <v>59</v>
      </c>
      <c r="C41" s="66" t="s">
        <v>1</v>
      </c>
      <c r="E41" s="16" t="str">
        <f>IF(C41="yes","ü",IF(C41="No","ü",IF(C41="Please select","û")))</f>
        <v>û</v>
      </c>
      <c r="F41" s="84" t="str">
        <f>IF($C41="Yes","3",IF($C41="No","9",IF($E41="û","0")))</f>
        <v>0</v>
      </c>
    </row>
    <row r="42" spans="2:6" ht="39" hidden="1" customHeight="1" x14ac:dyDescent="0.35">
      <c r="B42" s="112" t="s">
        <v>423</v>
      </c>
      <c r="C42" s="88" t="s">
        <v>1</v>
      </c>
      <c r="D42" s="113" t="s">
        <v>408</v>
      </c>
      <c r="E42" s="114" t="s">
        <v>409</v>
      </c>
      <c r="F42" s="84"/>
    </row>
    <row r="43" spans="2:6" ht="21" hidden="1" customHeight="1" x14ac:dyDescent="0.35">
      <c r="B43" s="9" t="s">
        <v>361</v>
      </c>
      <c r="C43" s="65" t="s">
        <v>1</v>
      </c>
      <c r="E43" s="16" t="str">
        <f t="shared" ref="E43:E48" si="2">IF(C43="yes","ü",IF(C43="No","ü",IF(C43="Please select","û")))</f>
        <v>û</v>
      </c>
      <c r="F43" s="84" t="str">
        <f t="shared" ref="F43:F48" si="3">IF($E43="ü","1","0")</f>
        <v>0</v>
      </c>
    </row>
    <row r="44" spans="2:6" ht="21" hidden="1" customHeight="1" x14ac:dyDescent="0.35">
      <c r="B44" s="9" t="s">
        <v>362</v>
      </c>
      <c r="C44" s="65" t="s">
        <v>1</v>
      </c>
      <c r="E44" s="16" t="str">
        <f t="shared" si="2"/>
        <v>û</v>
      </c>
      <c r="F44" s="84" t="str">
        <f t="shared" si="3"/>
        <v>0</v>
      </c>
    </row>
    <row r="45" spans="2:6" ht="21" hidden="1" customHeight="1" x14ac:dyDescent="0.35">
      <c r="B45" s="9" t="s">
        <v>363</v>
      </c>
      <c r="C45" s="65" t="s">
        <v>1</v>
      </c>
      <c r="E45" s="16" t="str">
        <f t="shared" si="2"/>
        <v>û</v>
      </c>
      <c r="F45" s="84" t="str">
        <f t="shared" si="3"/>
        <v>0</v>
      </c>
    </row>
    <row r="46" spans="2:6" ht="21" hidden="1" customHeight="1" x14ac:dyDescent="0.35">
      <c r="B46" s="9" t="s">
        <v>364</v>
      </c>
      <c r="C46" s="65" t="s">
        <v>1</v>
      </c>
      <c r="E46" s="16" t="str">
        <f t="shared" si="2"/>
        <v>û</v>
      </c>
      <c r="F46" s="84" t="str">
        <f t="shared" si="3"/>
        <v>0</v>
      </c>
    </row>
    <row r="47" spans="2:6" ht="21" hidden="1" customHeight="1" x14ac:dyDescent="0.35">
      <c r="B47" s="9" t="s">
        <v>365</v>
      </c>
      <c r="C47" s="65" t="s">
        <v>1</v>
      </c>
      <c r="E47" s="16" t="str">
        <f t="shared" si="2"/>
        <v>û</v>
      </c>
      <c r="F47" s="84" t="str">
        <f t="shared" si="3"/>
        <v>0</v>
      </c>
    </row>
    <row r="48" spans="2:6" ht="21" hidden="1" customHeight="1" x14ac:dyDescent="0.35">
      <c r="B48" s="10" t="s">
        <v>366</v>
      </c>
      <c r="C48" s="65" t="s">
        <v>1</v>
      </c>
      <c r="E48" s="16" t="str">
        <f t="shared" si="2"/>
        <v>û</v>
      </c>
      <c r="F48" s="84" t="str">
        <f t="shared" si="3"/>
        <v>0</v>
      </c>
    </row>
    <row r="49" spans="2:6" ht="1" customHeight="1" x14ac:dyDescent="0.35">
      <c r="B49" s="13" t="s">
        <v>11</v>
      </c>
      <c r="E49" s="16"/>
      <c r="F49" s="84"/>
    </row>
    <row r="50" spans="2:6" ht="1" customHeight="1" x14ac:dyDescent="0.35">
      <c r="B50" s="204"/>
      <c r="C50" s="204"/>
      <c r="E50" s="16"/>
      <c r="F50" s="84"/>
    </row>
    <row r="51" spans="2:6" ht="15" hidden="1" customHeight="1" x14ac:dyDescent="0.35">
      <c r="E51" s="16"/>
      <c r="F51" s="85"/>
    </row>
    <row r="52" spans="2:6" ht="24.9" customHeight="1" x14ac:dyDescent="0.35">
      <c r="B52" s="14" t="s">
        <v>60</v>
      </c>
      <c r="C52" s="66" t="s">
        <v>1</v>
      </c>
      <c r="E52" s="16" t="str">
        <f>IF(C52="yes","ü",IF(C52="No","ü",IF(C52="Please select","û")))</f>
        <v>û</v>
      </c>
      <c r="F52" s="84" t="str">
        <f>IF($C52="Yes","3",IF($C52="No","7",IF($E52="û","0")))</f>
        <v>0</v>
      </c>
    </row>
    <row r="53" spans="2:6" ht="39" hidden="1" customHeight="1" x14ac:dyDescent="0.35">
      <c r="B53" s="112" t="s">
        <v>423</v>
      </c>
      <c r="C53" s="88" t="s">
        <v>1</v>
      </c>
      <c r="D53" s="113" t="s">
        <v>408</v>
      </c>
      <c r="E53" s="114" t="s">
        <v>409</v>
      </c>
      <c r="F53" s="84"/>
    </row>
    <row r="54" spans="2:6" ht="21" hidden="1" customHeight="1" x14ac:dyDescent="0.35">
      <c r="B54" s="9" t="s">
        <v>375</v>
      </c>
      <c r="C54" s="65" t="s">
        <v>1</v>
      </c>
      <c r="E54" s="16" t="str">
        <f>IF(C54="yes","ü",IF(C54="No","ü",IF(C54="Please select","û")))</f>
        <v>û</v>
      </c>
      <c r="F54" s="84" t="str">
        <f>IF($E54="ü","1","0")</f>
        <v>0</v>
      </c>
    </row>
    <row r="55" spans="2:6" ht="21" hidden="1" customHeight="1" x14ac:dyDescent="0.35">
      <c r="B55" s="9" t="s">
        <v>376</v>
      </c>
      <c r="C55" s="65" t="s">
        <v>1</v>
      </c>
      <c r="E55" s="16" t="str">
        <f>IF(C55="yes","ü",IF(C55="No","ü",IF(C55="Please select","û")))</f>
        <v>û</v>
      </c>
      <c r="F55" s="84" t="str">
        <f>IF($E55="ü","1","0")</f>
        <v>0</v>
      </c>
    </row>
    <row r="56" spans="2:6" ht="21" hidden="1" customHeight="1" x14ac:dyDescent="0.35">
      <c r="B56" s="9" t="s">
        <v>377</v>
      </c>
      <c r="C56" s="65" t="s">
        <v>1</v>
      </c>
      <c r="E56" s="16" t="str">
        <f>IF(C56="yes","ü",IF(C56="No","ü",IF(C56="Please select","û")))</f>
        <v>û</v>
      </c>
      <c r="F56" s="84" t="str">
        <f>IF($E56="ü","1","0")</f>
        <v>0</v>
      </c>
    </row>
    <row r="57" spans="2:6" ht="21" hidden="1" customHeight="1" x14ac:dyDescent="0.35">
      <c r="B57" s="10" t="s">
        <v>367</v>
      </c>
      <c r="C57" s="65" t="s">
        <v>1</v>
      </c>
      <c r="E57" s="16" t="str">
        <f>IF(C57="yes","ü",IF(C57="No","ü",IF(C57="Please select","û")))</f>
        <v>û</v>
      </c>
      <c r="F57" s="84" t="str">
        <f>IF($E57="ü","1","0")</f>
        <v>0</v>
      </c>
    </row>
    <row r="58" spans="2:6" ht="1" customHeight="1" x14ac:dyDescent="0.35">
      <c r="B58" s="13" t="s">
        <v>11</v>
      </c>
      <c r="E58" s="16"/>
      <c r="F58" s="84"/>
    </row>
    <row r="59" spans="2:6" ht="1" customHeight="1" x14ac:dyDescent="0.35">
      <c r="B59" s="204"/>
      <c r="C59" s="204"/>
      <c r="E59" s="16"/>
      <c r="F59" s="84"/>
    </row>
    <row r="60" spans="2:6" ht="15" hidden="1" customHeight="1" x14ac:dyDescent="0.35">
      <c r="E60" s="16"/>
      <c r="F60" s="85"/>
    </row>
    <row r="61" spans="2:6" ht="24.9" customHeight="1" x14ac:dyDescent="0.35">
      <c r="B61" s="14" t="s">
        <v>61</v>
      </c>
      <c r="C61" s="66" t="s">
        <v>1</v>
      </c>
      <c r="E61" s="16" t="str">
        <f>IF(C61="yes","ü",IF(C61="No","ü",IF(C61="Please select","û")))</f>
        <v>û</v>
      </c>
      <c r="F61" s="84" t="str">
        <f>IF($C61="Yes","3",IF($C61="No","8",IF($E61="û","0")))</f>
        <v>0</v>
      </c>
    </row>
    <row r="62" spans="2:6" ht="39" hidden="1" customHeight="1" x14ac:dyDescent="0.35">
      <c r="B62" s="112" t="s">
        <v>423</v>
      </c>
      <c r="C62" s="88" t="s">
        <v>1</v>
      </c>
      <c r="D62" s="113" t="s">
        <v>408</v>
      </c>
      <c r="E62" s="114" t="s">
        <v>409</v>
      </c>
      <c r="F62" s="84"/>
    </row>
    <row r="63" spans="2:6" ht="21" hidden="1" customHeight="1" x14ac:dyDescent="0.35">
      <c r="B63" s="9" t="s">
        <v>368</v>
      </c>
      <c r="C63" s="65" t="s">
        <v>1</v>
      </c>
      <c r="E63" s="16" t="str">
        <f>IF(C63="yes","ü",IF(C63="No","ü",IF(C63="Please select","û")))</f>
        <v>û</v>
      </c>
      <c r="F63" s="84" t="str">
        <f>IF($E63="ü","1","0")</f>
        <v>0</v>
      </c>
    </row>
    <row r="64" spans="2:6" ht="21" hidden="1" customHeight="1" x14ac:dyDescent="0.35">
      <c r="B64" s="9" t="s">
        <v>369</v>
      </c>
      <c r="C64" s="65" t="s">
        <v>1</v>
      </c>
      <c r="E64" s="16" t="str">
        <f>IF(C64="yes","ü",IF(C64="No","ü",IF(C64="Please select","û")))</f>
        <v>û</v>
      </c>
      <c r="F64" s="84" t="str">
        <f>IF($E64="ü","1","0")</f>
        <v>0</v>
      </c>
    </row>
    <row r="65" spans="2:6" ht="21" hidden="1" customHeight="1" x14ac:dyDescent="0.35">
      <c r="B65" s="9" t="s">
        <v>370</v>
      </c>
      <c r="C65" s="65" t="s">
        <v>1</v>
      </c>
      <c r="E65" s="16" t="str">
        <f>IF(C65="yes","ü",IF(C65="No","ü",IF(C65="Please select","û")))</f>
        <v>û</v>
      </c>
      <c r="F65" s="84" t="str">
        <f>IF($E65="ü","1","0")</f>
        <v>0</v>
      </c>
    </row>
    <row r="66" spans="2:6" ht="21" hidden="1" customHeight="1" x14ac:dyDescent="0.35">
      <c r="B66" s="9" t="s">
        <v>371</v>
      </c>
      <c r="C66" s="65" t="s">
        <v>1</v>
      </c>
      <c r="E66" s="16" t="str">
        <f>IF(C66="yes","ü",IF(C66="No","ü",IF(C66="Please select","û")))</f>
        <v>û</v>
      </c>
      <c r="F66" s="84" t="str">
        <f>IF($E66="ü","1","0")</f>
        <v>0</v>
      </c>
    </row>
    <row r="67" spans="2:6" ht="21" hidden="1" customHeight="1" x14ac:dyDescent="0.35">
      <c r="B67" s="10" t="s">
        <v>372</v>
      </c>
      <c r="C67" s="65" t="s">
        <v>1</v>
      </c>
      <c r="E67" s="16" t="str">
        <f>IF(C67="yes","ü",IF(C67="No","ü",IF(C67="Please select","û")))</f>
        <v>û</v>
      </c>
      <c r="F67" s="84" t="str">
        <f>IF($E67="ü","1","0")</f>
        <v>0</v>
      </c>
    </row>
    <row r="68" spans="2:6" ht="1" customHeight="1" x14ac:dyDescent="0.35">
      <c r="B68" s="13" t="s">
        <v>11</v>
      </c>
      <c r="E68" s="16"/>
      <c r="F68" s="84"/>
    </row>
    <row r="69" spans="2:6" ht="1" customHeight="1" x14ac:dyDescent="0.35">
      <c r="B69" s="204"/>
      <c r="C69" s="204"/>
      <c r="E69" s="16"/>
      <c r="F69" s="84"/>
    </row>
    <row r="70" spans="2:6" ht="15" hidden="1" customHeight="1" x14ac:dyDescent="0.35">
      <c r="E70" s="16"/>
      <c r="F70" s="85"/>
    </row>
    <row r="71" spans="2:6" ht="24.9" customHeight="1" x14ac:dyDescent="0.35">
      <c r="B71" s="14" t="s">
        <v>65</v>
      </c>
      <c r="C71" s="66" t="s">
        <v>1</v>
      </c>
      <c r="E71" s="16" t="str">
        <f>IF(C71="yes","ü",IF(C71="No","ü",IF(C71="Please select","û")))</f>
        <v>û</v>
      </c>
      <c r="F71" s="84" t="str">
        <f>IF($C71="Yes","1",IF($C71="No","2",IF($E71="û","0")))</f>
        <v>0</v>
      </c>
    </row>
    <row r="72" spans="2:6" ht="21" hidden="1" customHeight="1" x14ac:dyDescent="0.35">
      <c r="B72" s="9" t="s">
        <v>66</v>
      </c>
      <c r="C72" s="89"/>
      <c r="E72" s="16" t="str">
        <f>IF(ISBLANK(C72),"û","ü")</f>
        <v>û</v>
      </c>
      <c r="F72" s="84" t="str">
        <f>IF($E72="ü","1","0")</f>
        <v>0</v>
      </c>
    </row>
    <row r="73" spans="2:6" ht="15" hidden="1" customHeight="1" x14ac:dyDescent="0.35">
      <c r="E73" s="16"/>
      <c r="F73" s="85"/>
    </row>
    <row r="74" spans="2:6" ht="24.9" customHeight="1" x14ac:dyDescent="0.35">
      <c r="B74" s="14" t="s">
        <v>62</v>
      </c>
      <c r="C74" s="66" t="s">
        <v>1</v>
      </c>
      <c r="E74" s="16" t="str">
        <f>IF(C74="yes","ü",IF(C74="No","ü",IF(C74="Please select","û")))</f>
        <v>û</v>
      </c>
      <c r="F74" s="84" t="str">
        <f>IF($C74="Yes","3",IF($C74="No","10",IF($E74="û","0")))</f>
        <v>0</v>
      </c>
    </row>
    <row r="75" spans="2:6" ht="39" hidden="1" customHeight="1" x14ac:dyDescent="0.35">
      <c r="B75" s="112" t="s">
        <v>423</v>
      </c>
      <c r="C75" s="88" t="s">
        <v>1</v>
      </c>
      <c r="D75" s="113" t="s">
        <v>408</v>
      </c>
      <c r="E75" s="114" t="s">
        <v>409</v>
      </c>
      <c r="F75" s="84"/>
    </row>
    <row r="76" spans="2:6" ht="21" hidden="1" customHeight="1" x14ac:dyDescent="0.35">
      <c r="B76" s="9" t="s">
        <v>378</v>
      </c>
      <c r="C76" s="65" t="s">
        <v>1</v>
      </c>
      <c r="E76" s="16" t="str">
        <f t="shared" ref="E76:E82" si="4">IF(C76="yes","ü",IF(C76="No","ü",IF(C76="Please select","û")))</f>
        <v>û</v>
      </c>
      <c r="F76" s="84" t="str">
        <f t="shared" ref="F76:F82" si="5">IF($E76="ü","1","0")</f>
        <v>0</v>
      </c>
    </row>
    <row r="77" spans="2:6" ht="21" hidden="1" customHeight="1" x14ac:dyDescent="0.35">
      <c r="B77" s="9" t="s">
        <v>379</v>
      </c>
      <c r="C77" s="65" t="s">
        <v>1</v>
      </c>
      <c r="E77" s="16" t="str">
        <f t="shared" si="4"/>
        <v>û</v>
      </c>
      <c r="F77" s="84" t="str">
        <f t="shared" si="5"/>
        <v>0</v>
      </c>
    </row>
    <row r="78" spans="2:6" ht="21" hidden="1" customHeight="1" x14ac:dyDescent="0.35">
      <c r="B78" s="9" t="s">
        <v>380</v>
      </c>
      <c r="C78" s="65" t="s">
        <v>1</v>
      </c>
      <c r="E78" s="16" t="str">
        <f t="shared" si="4"/>
        <v>û</v>
      </c>
      <c r="F78" s="84" t="str">
        <f t="shared" si="5"/>
        <v>0</v>
      </c>
    </row>
    <row r="79" spans="2:6" ht="21" hidden="1" customHeight="1" x14ac:dyDescent="0.35">
      <c r="B79" s="9" t="s">
        <v>381</v>
      </c>
      <c r="C79" s="65" t="s">
        <v>1</v>
      </c>
      <c r="E79" s="16" t="str">
        <f t="shared" si="4"/>
        <v>û</v>
      </c>
      <c r="F79" s="84" t="str">
        <f t="shared" si="5"/>
        <v>0</v>
      </c>
    </row>
    <row r="80" spans="2:6" ht="21" hidden="1" customHeight="1" x14ac:dyDescent="0.35">
      <c r="B80" s="9" t="s">
        <v>365</v>
      </c>
      <c r="C80" s="65" t="s">
        <v>1</v>
      </c>
      <c r="E80" s="16" t="str">
        <f t="shared" si="4"/>
        <v>û</v>
      </c>
      <c r="F80" s="84" t="str">
        <f t="shared" si="5"/>
        <v>0</v>
      </c>
    </row>
    <row r="81" spans="2:6" ht="21" hidden="1" customHeight="1" x14ac:dyDescent="0.35">
      <c r="B81" s="9" t="s">
        <v>382</v>
      </c>
      <c r="C81" s="65" t="s">
        <v>1</v>
      </c>
      <c r="E81" s="16" t="str">
        <f t="shared" si="4"/>
        <v>û</v>
      </c>
      <c r="F81" s="84" t="str">
        <f t="shared" si="5"/>
        <v>0</v>
      </c>
    </row>
    <row r="82" spans="2:6" ht="21" hidden="1" customHeight="1" x14ac:dyDescent="0.35">
      <c r="B82" s="10" t="s">
        <v>373</v>
      </c>
      <c r="C82" s="65" t="s">
        <v>1</v>
      </c>
      <c r="E82" s="16" t="str">
        <f t="shared" si="4"/>
        <v>û</v>
      </c>
      <c r="F82" s="84" t="str">
        <f t="shared" si="5"/>
        <v>0</v>
      </c>
    </row>
    <row r="83" spans="2:6" ht="1" customHeight="1" x14ac:dyDescent="0.35">
      <c r="B83" s="13" t="s">
        <v>11</v>
      </c>
      <c r="E83" s="16"/>
      <c r="F83" s="84"/>
    </row>
    <row r="84" spans="2:6" ht="1" customHeight="1" x14ac:dyDescent="0.35">
      <c r="B84" s="204"/>
      <c r="C84" s="204"/>
      <c r="E84" s="16"/>
      <c r="F84" s="84"/>
    </row>
    <row r="85" spans="2:6" ht="15" hidden="1" customHeight="1" x14ac:dyDescent="0.35">
      <c r="E85" s="16"/>
      <c r="F85" s="85"/>
    </row>
    <row r="86" spans="2:6" ht="24.9" customHeight="1" x14ac:dyDescent="0.35">
      <c r="B86" s="14" t="s">
        <v>7</v>
      </c>
      <c r="C86" s="66" t="s">
        <v>1</v>
      </c>
      <c r="E86" s="16" t="str">
        <f>IF(C86="yes","ü",IF(C86="No","ü",IF(C86="Please select","û")))</f>
        <v>û</v>
      </c>
      <c r="F86" s="84" t="str">
        <f>IF($C86="Yes","1",IF($C86="No","2",IF($E86="û","0")))</f>
        <v>0</v>
      </c>
    </row>
    <row r="87" spans="2:6" ht="21" hidden="1" customHeight="1" x14ac:dyDescent="0.35">
      <c r="B87" s="10" t="s">
        <v>374</v>
      </c>
      <c r="C87" s="65" t="s">
        <v>1</v>
      </c>
      <c r="E87" s="16" t="str">
        <f>IF(C87="yes","ü",IF(C87="No","ü",IF(C87="Please select","û")))</f>
        <v>û</v>
      </c>
      <c r="F87" s="84" t="str">
        <f>IF($E87="ü","1","0")</f>
        <v>0</v>
      </c>
    </row>
    <row r="88" spans="2:6" ht="1" customHeight="1" x14ac:dyDescent="0.35">
      <c r="B88" s="13" t="s">
        <v>11</v>
      </c>
      <c r="E88" s="16"/>
      <c r="F88" s="84"/>
    </row>
    <row r="89" spans="2:6" ht="1" customHeight="1" x14ac:dyDescent="0.35">
      <c r="B89" s="204"/>
      <c r="C89" s="204"/>
      <c r="E89" s="16"/>
      <c r="F89" s="84"/>
    </row>
    <row r="90" spans="2:6" ht="15" hidden="1" customHeight="1" x14ac:dyDescent="0.35">
      <c r="E90" s="16"/>
      <c r="F90" s="84"/>
    </row>
    <row r="91" spans="2:6" ht="24.9" customHeight="1" x14ac:dyDescent="0.35">
      <c r="B91" s="14" t="s">
        <v>5</v>
      </c>
      <c r="C91" s="66" t="s">
        <v>1</v>
      </c>
      <c r="D91" s="4"/>
      <c r="E91" s="16" t="str">
        <f>IF(C91="yes","ü",IF(C91="No","ü",IF(C91="Please select","û")))</f>
        <v>û</v>
      </c>
      <c r="F91" s="84" t="str">
        <f>IF($C91="Yes","1",IF($C91="No","10",IF($E91="û","0")))</f>
        <v>0</v>
      </c>
    </row>
    <row r="92" spans="2:6" ht="39" hidden="1" customHeight="1" x14ac:dyDescent="0.35">
      <c r="B92" s="112" t="s">
        <v>423</v>
      </c>
      <c r="C92" s="88" t="s">
        <v>1</v>
      </c>
      <c r="D92" s="113" t="s">
        <v>408</v>
      </c>
      <c r="E92" s="114" t="s">
        <v>409</v>
      </c>
      <c r="F92" s="84"/>
    </row>
    <row r="93" spans="2:6" ht="20.25" hidden="1" customHeight="1" x14ac:dyDescent="0.35">
      <c r="B93" s="9" t="s">
        <v>383</v>
      </c>
      <c r="C93" s="65" t="s">
        <v>1</v>
      </c>
      <c r="E93" s="16" t="str">
        <f t="shared" ref="E93:E111" si="6">IF(C93="yes","ü",IF(C93="No","ü",IF(C93="Please select","û")))</f>
        <v>û</v>
      </c>
      <c r="F93" s="84" t="str">
        <f t="shared" ref="F93:F101" si="7">IF($E93="ü","1","0")</f>
        <v>0</v>
      </c>
    </row>
    <row r="94" spans="2:6" ht="20.25" hidden="1" customHeight="1" x14ac:dyDescent="0.35">
      <c r="B94" s="9" t="s">
        <v>384</v>
      </c>
      <c r="C94" s="65" t="s">
        <v>1</v>
      </c>
      <c r="E94" s="16" t="str">
        <f t="shared" si="6"/>
        <v>û</v>
      </c>
      <c r="F94" s="84" t="str">
        <f t="shared" si="7"/>
        <v>0</v>
      </c>
    </row>
    <row r="95" spans="2:6" ht="20.25" hidden="1" customHeight="1" x14ac:dyDescent="0.35">
      <c r="B95" s="9" t="s">
        <v>385</v>
      </c>
      <c r="C95" s="65" t="s">
        <v>1</v>
      </c>
      <c r="E95" s="16" t="str">
        <f t="shared" si="6"/>
        <v>û</v>
      </c>
      <c r="F95" s="84" t="str">
        <f t="shared" si="7"/>
        <v>0</v>
      </c>
    </row>
    <row r="96" spans="2:6" ht="20.25" hidden="1" customHeight="1" x14ac:dyDescent="0.35">
      <c r="B96" s="9" t="s">
        <v>386</v>
      </c>
      <c r="C96" s="65" t="s">
        <v>1</v>
      </c>
      <c r="E96" s="16" t="str">
        <f t="shared" si="6"/>
        <v>û</v>
      </c>
      <c r="F96" s="84" t="str">
        <f t="shared" si="7"/>
        <v>0</v>
      </c>
    </row>
    <row r="97" spans="2:6" ht="20.25" hidden="1" customHeight="1" x14ac:dyDescent="0.35">
      <c r="B97" s="9" t="s">
        <v>387</v>
      </c>
      <c r="C97" s="65" t="s">
        <v>1</v>
      </c>
      <c r="E97" s="16" t="str">
        <f t="shared" si="6"/>
        <v>û</v>
      </c>
      <c r="F97" s="84" t="str">
        <f t="shared" si="7"/>
        <v>0</v>
      </c>
    </row>
    <row r="98" spans="2:6" ht="20.25" hidden="1" customHeight="1" x14ac:dyDescent="0.35">
      <c r="B98" s="9" t="s">
        <v>388</v>
      </c>
      <c r="C98" s="65" t="s">
        <v>1</v>
      </c>
      <c r="D98" s="4"/>
      <c r="E98" s="16" t="str">
        <f t="shared" si="6"/>
        <v>û</v>
      </c>
      <c r="F98" s="84" t="str">
        <f t="shared" si="7"/>
        <v>0</v>
      </c>
    </row>
    <row r="99" spans="2:6" ht="20.25" hidden="1" customHeight="1" x14ac:dyDescent="0.35">
      <c r="B99" s="9" t="s">
        <v>389</v>
      </c>
      <c r="C99" s="65" t="s">
        <v>1</v>
      </c>
      <c r="D99" s="4"/>
      <c r="E99" s="16" t="str">
        <f t="shared" si="6"/>
        <v>û</v>
      </c>
      <c r="F99" s="84" t="str">
        <f t="shared" si="7"/>
        <v>0</v>
      </c>
    </row>
    <row r="100" spans="2:6" ht="31" hidden="1" x14ac:dyDescent="0.35">
      <c r="B100" s="10" t="s">
        <v>390</v>
      </c>
      <c r="C100" s="65" t="s">
        <v>1</v>
      </c>
      <c r="D100" s="4"/>
      <c r="E100" s="16" t="str">
        <f t="shared" si="6"/>
        <v>û</v>
      </c>
      <c r="F100" s="84" t="str">
        <f t="shared" si="7"/>
        <v>0</v>
      </c>
    </row>
    <row r="101" spans="2:6" ht="21" hidden="1" customHeight="1" x14ac:dyDescent="0.35">
      <c r="B101" s="10" t="s">
        <v>391</v>
      </c>
      <c r="C101" s="65" t="s">
        <v>1</v>
      </c>
      <c r="D101" s="4"/>
      <c r="E101" s="16" t="str">
        <f t="shared" si="6"/>
        <v>û</v>
      </c>
      <c r="F101" s="84" t="str">
        <f t="shared" si="7"/>
        <v>0</v>
      </c>
    </row>
    <row r="102" spans="2:6" ht="1" customHeight="1" x14ac:dyDescent="0.35">
      <c r="B102" s="13" t="s">
        <v>11</v>
      </c>
      <c r="E102" s="16"/>
      <c r="F102" s="84"/>
    </row>
    <row r="103" spans="2:6" ht="1" customHeight="1" x14ac:dyDescent="0.35">
      <c r="B103" s="204"/>
      <c r="C103" s="204"/>
      <c r="E103" s="16"/>
      <c r="F103" s="84"/>
    </row>
    <row r="104" spans="2:6" ht="15" hidden="1" customHeight="1" x14ac:dyDescent="0.35">
      <c r="E104" s="16"/>
      <c r="F104" s="84"/>
    </row>
    <row r="105" spans="2:6" ht="24.9" customHeight="1" x14ac:dyDescent="0.35">
      <c r="B105" s="14" t="s">
        <v>6</v>
      </c>
      <c r="C105" s="66" t="s">
        <v>1</v>
      </c>
      <c r="E105" s="16" t="str">
        <f t="shared" si="6"/>
        <v>û</v>
      </c>
      <c r="F105" s="84" t="str">
        <f>IF($C105="Yes","2",IF($C105="No","7",IF($E105="û","0")))</f>
        <v>0</v>
      </c>
    </row>
    <row r="106" spans="2:6" ht="39" hidden="1" customHeight="1" x14ac:dyDescent="0.35">
      <c r="B106" s="112" t="s">
        <v>423</v>
      </c>
      <c r="C106" s="88" t="s">
        <v>1</v>
      </c>
      <c r="D106" s="113" t="s">
        <v>408</v>
      </c>
      <c r="E106" s="114" t="s">
        <v>409</v>
      </c>
      <c r="F106" s="84"/>
    </row>
    <row r="107" spans="2:6" s="9" customFormat="1" ht="21" hidden="1" customHeight="1" x14ac:dyDescent="0.35">
      <c r="B107" s="9" t="s">
        <v>392</v>
      </c>
      <c r="C107" s="65" t="s">
        <v>1</v>
      </c>
      <c r="E107" s="16" t="str">
        <f t="shared" si="6"/>
        <v>û</v>
      </c>
      <c r="F107" s="84" t="str">
        <f>IF($E107="ü","1","0")</f>
        <v>0</v>
      </c>
    </row>
    <row r="108" spans="2:6" s="9" customFormat="1" ht="21" hidden="1" customHeight="1" x14ac:dyDescent="0.35">
      <c r="B108" s="9" t="s">
        <v>393</v>
      </c>
      <c r="C108" s="65" t="s">
        <v>1</v>
      </c>
      <c r="E108" s="16" t="str">
        <f t="shared" si="6"/>
        <v>û</v>
      </c>
      <c r="F108" s="84" t="str">
        <f>IF($E108="ü","1","0")</f>
        <v>0</v>
      </c>
    </row>
    <row r="109" spans="2:6" s="9" customFormat="1" ht="21" hidden="1" customHeight="1" x14ac:dyDescent="0.35">
      <c r="B109" s="9" t="s">
        <v>394</v>
      </c>
      <c r="C109" s="65" t="s">
        <v>1</v>
      </c>
      <c r="E109" s="16" t="str">
        <f t="shared" si="6"/>
        <v>û</v>
      </c>
      <c r="F109" s="84" t="str">
        <f>IF($E109="ü","1","0")</f>
        <v>0</v>
      </c>
    </row>
    <row r="110" spans="2:6" s="9" customFormat="1" ht="21" hidden="1" customHeight="1" x14ac:dyDescent="0.35">
      <c r="B110" s="9" t="s">
        <v>395</v>
      </c>
      <c r="C110" s="65" t="s">
        <v>1</v>
      </c>
      <c r="E110" s="16" t="str">
        <f t="shared" si="6"/>
        <v>û</v>
      </c>
      <c r="F110" s="84" t="str">
        <f>IF($E110="ü","1","0")</f>
        <v>0</v>
      </c>
    </row>
    <row r="111" spans="2:6" s="9" customFormat="1" ht="21" hidden="1" customHeight="1" x14ac:dyDescent="0.35">
      <c r="B111" s="10" t="s">
        <v>396</v>
      </c>
      <c r="C111" s="65" t="s">
        <v>1</v>
      </c>
      <c r="E111" s="16" t="str">
        <f t="shared" si="6"/>
        <v>û</v>
      </c>
      <c r="F111" s="84" t="str">
        <f>IF($E111="ü","1","0")</f>
        <v>0</v>
      </c>
    </row>
    <row r="112" spans="2:6" ht="1" customHeight="1" x14ac:dyDescent="0.35">
      <c r="B112" s="13" t="s">
        <v>11</v>
      </c>
      <c r="E112" s="16"/>
      <c r="F112" s="84"/>
    </row>
    <row r="113" spans="2:6" ht="1" customHeight="1" x14ac:dyDescent="0.35">
      <c r="B113" s="204"/>
      <c r="C113" s="204"/>
      <c r="E113" s="16"/>
      <c r="F113" s="84"/>
    </row>
    <row r="114" spans="2:6" ht="15" hidden="1" customHeight="1" x14ac:dyDescent="0.35">
      <c r="E114" s="16"/>
      <c r="F114" s="84"/>
    </row>
    <row r="115" spans="2:6" ht="24.9" customHeight="1" x14ac:dyDescent="0.35">
      <c r="B115" s="14" t="s">
        <v>63</v>
      </c>
      <c r="C115" s="66" t="s">
        <v>1</v>
      </c>
      <c r="E115" s="16" t="str">
        <f>IF(C115="yes","ü",IF(C115="No","ü",IF(C115="Please select","û")))</f>
        <v>û</v>
      </c>
      <c r="F115" s="84" t="str">
        <f>IF($C115="Yes","3",IF($C115="No","7",IF($E115="û","0")))</f>
        <v>0</v>
      </c>
    </row>
    <row r="116" spans="2:6" ht="39" hidden="1" customHeight="1" x14ac:dyDescent="0.35">
      <c r="B116" s="112" t="s">
        <v>423</v>
      </c>
      <c r="C116" s="88" t="s">
        <v>1</v>
      </c>
      <c r="D116" s="113" t="s">
        <v>408</v>
      </c>
      <c r="E116" s="114" t="s">
        <v>409</v>
      </c>
      <c r="F116" s="84"/>
    </row>
    <row r="117" spans="2:6" s="9" customFormat="1" ht="21" hidden="1" customHeight="1" x14ac:dyDescent="0.35">
      <c r="B117" s="9" t="s">
        <v>397</v>
      </c>
      <c r="C117" s="65" t="s">
        <v>1</v>
      </c>
      <c r="E117" s="16" t="str">
        <f>IF(C117="yes","ü",IF(C117="No","ü",IF(C117="Please select","û")))</f>
        <v>û</v>
      </c>
      <c r="F117" s="84" t="str">
        <f>IF($E117="ü","1","0")</f>
        <v>0</v>
      </c>
    </row>
    <row r="118" spans="2:6" s="9" customFormat="1" ht="21" hidden="1" customHeight="1" x14ac:dyDescent="0.35">
      <c r="B118" s="9" t="s">
        <v>398</v>
      </c>
      <c r="C118" s="65" t="s">
        <v>1</v>
      </c>
      <c r="E118" s="16" t="str">
        <f>IF(C118="yes","ü",IF(C118="No","ü",IF(C118="Please select","û")))</f>
        <v>û</v>
      </c>
      <c r="F118" s="84" t="str">
        <f>IF($E118="ü","1","0")</f>
        <v>0</v>
      </c>
    </row>
    <row r="119" spans="2:6" s="9" customFormat="1" ht="21" hidden="1" customHeight="1" x14ac:dyDescent="0.35">
      <c r="B119" s="9" t="s">
        <v>377</v>
      </c>
      <c r="C119" s="65" t="s">
        <v>1</v>
      </c>
      <c r="E119" s="16" t="str">
        <f>IF(C119="yes","ü",IF(C119="No","ü",IF(C119="Please select","û")))</f>
        <v>û</v>
      </c>
      <c r="F119" s="84" t="str">
        <f>IF($E119="ü","1","0")</f>
        <v>0</v>
      </c>
    </row>
    <row r="120" spans="2:6" s="9" customFormat="1" ht="21" hidden="1" customHeight="1" x14ac:dyDescent="0.35">
      <c r="B120" s="10" t="s">
        <v>399</v>
      </c>
      <c r="C120" s="65" t="s">
        <v>1</v>
      </c>
      <c r="E120" s="16" t="str">
        <f>IF(C120="yes","ü",IF(C120="No","ü",IF(C120="Please select","û")))</f>
        <v>û</v>
      </c>
      <c r="F120" s="84" t="str">
        <f>IF($E120="ü","1","0")</f>
        <v>0</v>
      </c>
    </row>
    <row r="121" spans="2:6" ht="1" customHeight="1" x14ac:dyDescent="0.35">
      <c r="B121" s="13" t="s">
        <v>11</v>
      </c>
      <c r="E121" s="16"/>
      <c r="F121" s="84"/>
    </row>
    <row r="122" spans="2:6" ht="1" customHeight="1" x14ac:dyDescent="0.35">
      <c r="B122" s="204"/>
      <c r="C122" s="204"/>
      <c r="E122" s="16"/>
      <c r="F122" s="84"/>
    </row>
    <row r="123" spans="2:6" ht="15" hidden="1" customHeight="1" x14ac:dyDescent="0.35">
      <c r="E123" s="16"/>
      <c r="F123" s="84"/>
    </row>
    <row r="124" spans="2:6" ht="24.9" customHeight="1" x14ac:dyDescent="0.35">
      <c r="B124" s="14" t="s">
        <v>8</v>
      </c>
      <c r="C124" s="66" t="s">
        <v>1</v>
      </c>
      <c r="E124" s="16" t="str">
        <f t="shared" ref="E124:E130" si="8">IF(C124="yes","ü",IF(C124="No","ü",IF(C124="Please select","û")))</f>
        <v>û</v>
      </c>
      <c r="F124" s="84" t="str">
        <f>IF($C124="Yes","1",IF($C124="No","2",IF($E124="û","0")))</f>
        <v>0</v>
      </c>
    </row>
    <row r="125" spans="2:6" ht="21" hidden="1" customHeight="1" x14ac:dyDescent="0.35">
      <c r="B125" s="10" t="s">
        <v>400</v>
      </c>
      <c r="C125" s="65" t="s">
        <v>1</v>
      </c>
      <c r="E125" s="16" t="str">
        <f t="shared" si="8"/>
        <v>û</v>
      </c>
      <c r="F125" s="84" t="str">
        <f>IF($E125="ü","1","0")</f>
        <v>0</v>
      </c>
    </row>
    <row r="126" spans="2:6" ht="1" customHeight="1" x14ac:dyDescent="0.35">
      <c r="B126" s="13" t="s">
        <v>11</v>
      </c>
      <c r="E126" s="16"/>
      <c r="F126" s="84"/>
    </row>
    <row r="127" spans="2:6" ht="1" customHeight="1" x14ac:dyDescent="0.35">
      <c r="B127" s="204"/>
      <c r="C127" s="204"/>
      <c r="E127" s="16"/>
      <c r="F127" s="84"/>
    </row>
    <row r="128" spans="2:6" ht="15" hidden="1" customHeight="1" x14ac:dyDescent="0.35">
      <c r="E128" s="16"/>
      <c r="F128" s="84"/>
    </row>
    <row r="129" spans="2:6" ht="24.9" customHeight="1" x14ac:dyDescent="0.35">
      <c r="B129" s="14" t="s">
        <v>10</v>
      </c>
      <c r="C129" s="66" t="s">
        <v>1</v>
      </c>
      <c r="E129" s="16" t="str">
        <f t="shared" si="8"/>
        <v>û</v>
      </c>
      <c r="F129" s="84" t="str">
        <f>IF($C129="Yes","1",IF($C129="No","2",IF($E129="û","0")))</f>
        <v>0</v>
      </c>
    </row>
    <row r="130" spans="2:6" ht="31" hidden="1" x14ac:dyDescent="0.35">
      <c r="B130" s="10" t="s">
        <v>401</v>
      </c>
      <c r="C130" s="65" t="s">
        <v>1</v>
      </c>
      <c r="E130" s="16" t="str">
        <f t="shared" si="8"/>
        <v>û</v>
      </c>
      <c r="F130" s="84" t="str">
        <f>IF($E130="ü","1","0")</f>
        <v>0</v>
      </c>
    </row>
    <row r="131" spans="2:6" ht="1" customHeight="1" x14ac:dyDescent="0.35">
      <c r="B131" s="13" t="s">
        <v>11</v>
      </c>
      <c r="F131" s="84"/>
    </row>
    <row r="132" spans="2:6" ht="1" customHeight="1" x14ac:dyDescent="0.35">
      <c r="B132" s="204"/>
      <c r="C132" s="204"/>
      <c r="F132" s="84"/>
    </row>
    <row r="133" spans="2:6" ht="15" hidden="1" customHeight="1" x14ac:dyDescent="0.35">
      <c r="E133" s="16"/>
      <c r="F133" s="84"/>
    </row>
    <row r="134" spans="2:6" ht="24.9" customHeight="1" x14ac:dyDescent="0.35">
      <c r="B134" s="14" t="s">
        <v>4</v>
      </c>
      <c r="C134" s="66" t="s">
        <v>1</v>
      </c>
      <c r="E134" s="16" t="str">
        <f>IF(C134="yes","ü",IF(C134="No","ü",IF(C134="Please select","û")))</f>
        <v>û</v>
      </c>
      <c r="F134" s="84" t="str">
        <f>IF($C134="Yes","3",IF($C134="No","6",IF($E134="û","0")))</f>
        <v>0</v>
      </c>
    </row>
    <row r="135" spans="2:6" ht="39" hidden="1" customHeight="1" x14ac:dyDescent="0.35">
      <c r="B135" s="112" t="s">
        <v>423</v>
      </c>
      <c r="C135" s="88" t="s">
        <v>1</v>
      </c>
      <c r="D135" s="113" t="s">
        <v>408</v>
      </c>
      <c r="E135" s="114" t="s">
        <v>409</v>
      </c>
      <c r="F135" s="84"/>
    </row>
    <row r="136" spans="2:6" ht="21.75" hidden="1" customHeight="1" x14ac:dyDescent="0.35">
      <c r="B136" s="9" t="s">
        <v>402</v>
      </c>
      <c r="C136" s="65" t="s">
        <v>1</v>
      </c>
      <c r="D136" s="3"/>
      <c r="E136" s="16" t="str">
        <f>IF(C136="yes","ü",IF(C136="No","ü",IF(C136="Please select","û")))</f>
        <v>û</v>
      </c>
      <c r="F136" s="84" t="str">
        <f>IF($E136="ü","1","0")</f>
        <v>0</v>
      </c>
    </row>
    <row r="137" spans="2:6" ht="29.25" hidden="1" customHeight="1" x14ac:dyDescent="0.35">
      <c r="B137" s="9" t="s">
        <v>403</v>
      </c>
      <c r="C137" s="65" t="s">
        <v>1</v>
      </c>
      <c r="E137" s="16" t="str">
        <f>IF(C137="yes","ü",IF(C137="No","ü",IF(C137="Please select","û")))</f>
        <v>û</v>
      </c>
      <c r="F137" s="84" t="str">
        <f>IF($E137="ü","1","0")</f>
        <v>0</v>
      </c>
    </row>
    <row r="138" spans="2:6" ht="31" hidden="1" x14ac:dyDescent="0.35">
      <c r="B138" s="10" t="s">
        <v>404</v>
      </c>
      <c r="C138" s="65" t="s">
        <v>1</v>
      </c>
      <c r="E138" s="17" t="str">
        <f>IF(C138="yes","ü",IF(C138="No","ü",IF(C138="Please select","û")))</f>
        <v>û</v>
      </c>
      <c r="F138" s="84" t="str">
        <f>IF($E138="ü","1","0")</f>
        <v>0</v>
      </c>
    </row>
    <row r="139" spans="2:6" ht="1" customHeight="1" x14ac:dyDescent="0.35">
      <c r="B139" s="13" t="s">
        <v>11</v>
      </c>
      <c r="F139" s="84"/>
    </row>
    <row r="140" spans="2:6" ht="1" customHeight="1" x14ac:dyDescent="0.35">
      <c r="B140" s="204"/>
      <c r="C140" s="204"/>
      <c r="D140" s="4"/>
      <c r="E140" s="11"/>
      <c r="F140" s="84"/>
    </row>
    <row r="141" spans="2:6" ht="15" hidden="1" customHeight="1" x14ac:dyDescent="0.35">
      <c r="F141" s="84"/>
    </row>
    <row r="142" spans="2:6" ht="19.5" x14ac:dyDescent="0.35">
      <c r="B142" s="14"/>
      <c r="C142" s="15"/>
      <c r="F142" s="84">
        <f>F138+F137+F136+F134+F130+F129+F125+F124+F120+F119+F118+F117+F115+F111+F110+F109+F108+F107+F105+F101+F100+F99+F98+F97+F96+F95+F94+F93+F91+F87+F86+F82+F81+F80+F79+F78+F77+F76+F74+F71+F72+F67+F66+F65+F64+F63+F61+F57+F56+F55+F54+F52+F48+F47+F46+F45+F44+F43+F41+F37+F36+F35+F33+F29+F28+F27+F26+F25+F24+F23+F22+F21+F20+F19+F18+F17+F15+F11+F10+F9+F7</f>
        <v>0</v>
      </c>
    </row>
    <row r="143" spans="2:6" x14ac:dyDescent="0.35">
      <c r="E143" s="19"/>
      <c r="F143" s="85"/>
    </row>
  </sheetData>
  <sheetProtection algorithmName="SHA-512" hashValue="Q+lpmm0WHzD8T/0M0ARXn/htLwCrdHec806tH8AExWFMg51zDu7aRdXv57+QzPKiQAdhvXM1NAX3sY0iX2MI7Q==" saltValue="FXiLA2gF/fINsVumjQHptw==" spinCount="100000" sheet="1" objects="1" scenarios="1" formatRows="0" selectLockedCells="1"/>
  <mergeCells count="14">
    <mergeCell ref="B69:C69"/>
    <mergeCell ref="B84:C84"/>
    <mergeCell ref="B89:C89"/>
    <mergeCell ref="B103:C103"/>
    <mergeCell ref="B140:C140"/>
    <mergeCell ref="B113:C113"/>
    <mergeCell ref="B122:C122"/>
    <mergeCell ref="B127:C127"/>
    <mergeCell ref="B132:C132"/>
    <mergeCell ref="B13:C13"/>
    <mergeCell ref="B31:C31"/>
    <mergeCell ref="B39:C39"/>
    <mergeCell ref="B50:C50"/>
    <mergeCell ref="B59:C59"/>
  </mergeCells>
  <conditionalFormatting sqref="D1:D6 D91:E91 D136:D140 D143:D1048576 D93:E101 D73:E73 E117:F120">
    <cfRule type="cellIs" dxfId="369" priority="718" operator="equal">
      <formula>"û"</formula>
    </cfRule>
  </conditionalFormatting>
  <conditionalFormatting sqref="E91 E93:E101 E73 E117:F120">
    <cfRule type="cellIs" dxfId="368" priority="717" operator="equal">
      <formula>"ü"</formula>
    </cfRule>
  </conditionalFormatting>
  <conditionalFormatting sqref="E4">
    <cfRule type="cellIs" dxfId="367" priority="696" operator="equal">
      <formula>"û"</formula>
    </cfRule>
  </conditionalFormatting>
  <conditionalFormatting sqref="E4">
    <cfRule type="cellIs" dxfId="366" priority="695" operator="equal">
      <formula>"ü"</formula>
    </cfRule>
  </conditionalFormatting>
  <conditionalFormatting sqref="G4">
    <cfRule type="cellIs" dxfId="365" priority="692" operator="equal">
      <formula>"û"</formula>
    </cfRule>
  </conditionalFormatting>
  <conditionalFormatting sqref="G4">
    <cfRule type="cellIs" dxfId="364" priority="691" operator="equal">
      <formula>"ü"</formula>
    </cfRule>
  </conditionalFormatting>
  <conditionalFormatting sqref="F4">
    <cfRule type="cellIs" dxfId="363" priority="690" operator="equal">
      <formula>"û"</formula>
    </cfRule>
  </conditionalFormatting>
  <conditionalFormatting sqref="F4">
    <cfRule type="cellIs" dxfId="362" priority="689" operator="equal">
      <formula>"ü"</formula>
    </cfRule>
  </conditionalFormatting>
  <conditionalFormatting sqref="D14">
    <cfRule type="cellIs" dxfId="361" priority="526" operator="equal">
      <formula>"û"</formula>
    </cfRule>
  </conditionalFormatting>
  <conditionalFormatting sqref="E14">
    <cfRule type="cellIs" dxfId="360" priority="525" operator="equal">
      <formula>"û"</formula>
    </cfRule>
  </conditionalFormatting>
  <conditionalFormatting sqref="E14">
    <cfRule type="cellIs" dxfId="359" priority="524" operator="equal">
      <formula>"ü"</formula>
    </cfRule>
  </conditionalFormatting>
  <conditionalFormatting sqref="F81">
    <cfRule type="cellIs" dxfId="358" priority="247" operator="equal">
      <formula>"ü"</formula>
    </cfRule>
  </conditionalFormatting>
  <conditionalFormatting sqref="D7:D13">
    <cfRule type="cellIs" dxfId="357" priority="523" operator="equal">
      <formula>"û"</formula>
    </cfRule>
  </conditionalFormatting>
  <conditionalFormatting sqref="E7 E9:E13">
    <cfRule type="cellIs" dxfId="356" priority="522" operator="equal">
      <formula>"û"</formula>
    </cfRule>
  </conditionalFormatting>
  <conditionalFormatting sqref="E7 E9:E13">
    <cfRule type="cellIs" dxfId="355" priority="521" operator="equal">
      <formula>"ü"</formula>
    </cfRule>
  </conditionalFormatting>
  <conditionalFormatting sqref="F12:F13">
    <cfRule type="cellIs" dxfId="354" priority="520" operator="equal">
      <formula>"û"</formula>
    </cfRule>
  </conditionalFormatting>
  <conditionalFormatting sqref="F12:F13">
    <cfRule type="cellIs" dxfId="353" priority="519" operator="equal">
      <formula>"ü"</formula>
    </cfRule>
  </conditionalFormatting>
  <conditionalFormatting sqref="F99">
    <cfRule type="cellIs" dxfId="352" priority="220" operator="equal">
      <formula>"û"</formula>
    </cfRule>
  </conditionalFormatting>
  <conditionalFormatting sqref="F99">
    <cfRule type="cellIs" dxfId="351" priority="219" operator="equal">
      <formula>"ü"</formula>
    </cfRule>
  </conditionalFormatting>
  <conditionalFormatting sqref="F100">
    <cfRule type="cellIs" dxfId="350" priority="218" operator="equal">
      <formula>"û"</formula>
    </cfRule>
  </conditionalFormatting>
  <conditionalFormatting sqref="F100">
    <cfRule type="cellIs" dxfId="349" priority="217" operator="equal">
      <formula>"ü"</formula>
    </cfRule>
  </conditionalFormatting>
  <conditionalFormatting sqref="E81">
    <cfRule type="cellIs" dxfId="348" priority="250" operator="equal">
      <formula>"û"</formula>
    </cfRule>
  </conditionalFormatting>
  <conditionalFormatting sqref="E81">
    <cfRule type="cellIs" dxfId="347" priority="249" operator="equal">
      <formula>"ü"</formula>
    </cfRule>
  </conditionalFormatting>
  <conditionalFormatting sqref="F81">
    <cfRule type="cellIs" dxfId="346" priority="248" operator="equal">
      <formula>"û"</formula>
    </cfRule>
  </conditionalFormatting>
  <conditionalFormatting sqref="F91">
    <cfRule type="cellIs" dxfId="345" priority="213" operator="equal">
      <formula>"ü"</formula>
    </cfRule>
  </conditionalFormatting>
  <conditionalFormatting sqref="F9">
    <cfRule type="cellIs" dxfId="344" priority="510" operator="equal">
      <formula>"û"</formula>
    </cfRule>
  </conditionalFormatting>
  <conditionalFormatting sqref="F9">
    <cfRule type="cellIs" dxfId="343" priority="509" operator="equal">
      <formula>"ü"</formula>
    </cfRule>
  </conditionalFormatting>
  <conditionalFormatting sqref="F10">
    <cfRule type="cellIs" dxfId="342" priority="508" operator="equal">
      <formula>"û"</formula>
    </cfRule>
  </conditionalFormatting>
  <conditionalFormatting sqref="F10">
    <cfRule type="cellIs" dxfId="341" priority="507" operator="equal">
      <formula>"ü"</formula>
    </cfRule>
  </conditionalFormatting>
  <conditionalFormatting sqref="F11">
    <cfRule type="cellIs" dxfId="340" priority="506" operator="equal">
      <formula>"û"</formula>
    </cfRule>
  </conditionalFormatting>
  <conditionalFormatting sqref="F11">
    <cfRule type="cellIs" dxfId="339" priority="505" operator="equal">
      <formula>"ü"</formula>
    </cfRule>
  </conditionalFormatting>
  <conditionalFormatting sqref="F7:F8">
    <cfRule type="cellIs" dxfId="338" priority="504" operator="equal">
      <formula>"û"</formula>
    </cfRule>
  </conditionalFormatting>
  <conditionalFormatting sqref="F7:F8">
    <cfRule type="cellIs" dxfId="337" priority="503" operator="equal">
      <formula>"ü"</formula>
    </cfRule>
  </conditionalFormatting>
  <conditionalFormatting sqref="E74">
    <cfRule type="cellIs" dxfId="336" priority="279" operator="equal">
      <formula>"û"</formula>
    </cfRule>
  </conditionalFormatting>
  <conditionalFormatting sqref="F91">
    <cfRule type="cellIs" dxfId="335" priority="214" operator="equal">
      <formula>"û"</formula>
    </cfRule>
  </conditionalFormatting>
  <conditionalFormatting sqref="D82">
    <cfRule type="cellIs" dxfId="334" priority="270" operator="equal">
      <formula>"û"</formula>
    </cfRule>
  </conditionalFormatting>
  <conditionalFormatting sqref="E83">
    <cfRule type="cellIs" dxfId="333" priority="268" operator="equal">
      <formula>"û"</formula>
    </cfRule>
  </conditionalFormatting>
  <conditionalFormatting sqref="E83">
    <cfRule type="cellIs" dxfId="332" priority="267" operator="equal">
      <formula>"ü"</formula>
    </cfRule>
  </conditionalFormatting>
  <conditionalFormatting sqref="F83">
    <cfRule type="cellIs" dxfId="331" priority="266" operator="equal">
      <formula>"û"</formula>
    </cfRule>
  </conditionalFormatting>
  <conditionalFormatting sqref="F83">
    <cfRule type="cellIs" dxfId="330" priority="265" operator="equal">
      <formula>"ü"</formula>
    </cfRule>
  </conditionalFormatting>
  <conditionalFormatting sqref="F94">
    <cfRule type="cellIs" dxfId="329" priority="230" operator="equal">
      <formula>"û"</formula>
    </cfRule>
  </conditionalFormatting>
  <conditionalFormatting sqref="F94">
    <cfRule type="cellIs" dxfId="328" priority="229" operator="equal">
      <formula>"ü"</formula>
    </cfRule>
  </conditionalFormatting>
  <conditionalFormatting sqref="F95">
    <cfRule type="cellIs" dxfId="327" priority="228" operator="equal">
      <formula>"û"</formula>
    </cfRule>
  </conditionalFormatting>
  <conditionalFormatting sqref="F95">
    <cfRule type="cellIs" dxfId="326" priority="227" operator="equal">
      <formula>"ü"</formula>
    </cfRule>
  </conditionalFormatting>
  <conditionalFormatting sqref="D84">
    <cfRule type="cellIs" dxfId="325" priority="260" operator="equal">
      <formula>"û"</formula>
    </cfRule>
  </conditionalFormatting>
  <conditionalFormatting sqref="F96">
    <cfRule type="cellIs" dxfId="324" priority="225" operator="equal">
      <formula>"ü"</formula>
    </cfRule>
  </conditionalFormatting>
  <conditionalFormatting sqref="F97">
    <cfRule type="cellIs" dxfId="323" priority="224" operator="equal">
      <formula>"û"</formula>
    </cfRule>
  </conditionalFormatting>
  <conditionalFormatting sqref="F97">
    <cfRule type="cellIs" dxfId="322" priority="223" operator="equal">
      <formula>"ü"</formula>
    </cfRule>
  </conditionalFormatting>
  <conditionalFormatting sqref="F98">
    <cfRule type="cellIs" dxfId="321" priority="222" operator="equal">
      <formula>"û"</formula>
    </cfRule>
  </conditionalFormatting>
  <conditionalFormatting sqref="F98">
    <cfRule type="cellIs" dxfId="320" priority="221" operator="equal">
      <formula>"ü"</formula>
    </cfRule>
  </conditionalFormatting>
  <conditionalFormatting sqref="F101">
    <cfRule type="cellIs" dxfId="319" priority="216" operator="equal">
      <formula>"û"</formula>
    </cfRule>
  </conditionalFormatting>
  <conditionalFormatting sqref="F101">
    <cfRule type="cellIs" dxfId="318" priority="215" operator="equal">
      <formula>"ü"</formula>
    </cfRule>
  </conditionalFormatting>
  <conditionalFormatting sqref="E86:E90">
    <cfRule type="cellIs" dxfId="317" priority="245" operator="equal">
      <formula>"û"</formula>
    </cfRule>
  </conditionalFormatting>
  <conditionalFormatting sqref="E85">
    <cfRule type="cellIs" dxfId="316" priority="199" operator="equal">
      <formula>"û"</formula>
    </cfRule>
  </conditionalFormatting>
  <conditionalFormatting sqref="E85">
    <cfRule type="cellIs" dxfId="315" priority="198" operator="equal">
      <formula>"ü"</formula>
    </cfRule>
  </conditionalFormatting>
  <conditionalFormatting sqref="F93">
    <cfRule type="cellIs" dxfId="314" priority="232" operator="equal">
      <formula>"û"</formula>
    </cfRule>
  </conditionalFormatting>
  <conditionalFormatting sqref="F93">
    <cfRule type="cellIs" dxfId="313" priority="231" operator="equal">
      <formula>"ü"</formula>
    </cfRule>
  </conditionalFormatting>
  <conditionalFormatting sqref="F96">
    <cfRule type="cellIs" dxfId="312" priority="226" operator="equal">
      <formula>"û"</formula>
    </cfRule>
  </conditionalFormatting>
  <conditionalFormatting sqref="D15 D17:D31">
    <cfRule type="cellIs" dxfId="311" priority="436" operator="equal">
      <formula>"û"</formula>
    </cfRule>
  </conditionalFormatting>
  <conditionalFormatting sqref="E15 E17:E31">
    <cfRule type="cellIs" dxfId="310" priority="435" operator="equal">
      <formula>"û"</formula>
    </cfRule>
  </conditionalFormatting>
  <conditionalFormatting sqref="E15 E17:E31">
    <cfRule type="cellIs" dxfId="309" priority="434" operator="equal">
      <formula>"ü"</formula>
    </cfRule>
  </conditionalFormatting>
  <conditionalFormatting sqref="F30:F31">
    <cfRule type="cellIs" dxfId="308" priority="433" operator="equal">
      <formula>"û"</formula>
    </cfRule>
  </conditionalFormatting>
  <conditionalFormatting sqref="F30:F31">
    <cfRule type="cellIs" dxfId="307" priority="432" operator="equal">
      <formula>"ü"</formula>
    </cfRule>
  </conditionalFormatting>
  <conditionalFormatting sqref="F15">
    <cfRule type="cellIs" dxfId="306" priority="405" operator="equal">
      <formula>"û"</formula>
    </cfRule>
  </conditionalFormatting>
  <conditionalFormatting sqref="F15">
    <cfRule type="cellIs" dxfId="305" priority="404" operator="equal">
      <formula>"ü"</formula>
    </cfRule>
  </conditionalFormatting>
  <conditionalFormatting sqref="F18">
    <cfRule type="cellIs" dxfId="304" priority="429" operator="equal">
      <formula>"û"</formula>
    </cfRule>
  </conditionalFormatting>
  <conditionalFormatting sqref="F18">
    <cfRule type="cellIs" dxfId="303" priority="428" operator="equal">
      <formula>"ü"</formula>
    </cfRule>
  </conditionalFormatting>
  <conditionalFormatting sqref="F17">
    <cfRule type="cellIs" dxfId="302" priority="431" operator="equal">
      <formula>"û"</formula>
    </cfRule>
  </conditionalFormatting>
  <conditionalFormatting sqref="F17">
    <cfRule type="cellIs" dxfId="301" priority="430" operator="equal">
      <formula>"ü"</formula>
    </cfRule>
  </conditionalFormatting>
  <conditionalFormatting sqref="F19">
    <cfRule type="cellIs" dxfId="300" priority="427" operator="equal">
      <formula>"û"</formula>
    </cfRule>
  </conditionalFormatting>
  <conditionalFormatting sqref="F19">
    <cfRule type="cellIs" dxfId="299" priority="426" operator="equal">
      <formula>"ü"</formula>
    </cfRule>
  </conditionalFormatting>
  <conditionalFormatting sqref="F20">
    <cfRule type="cellIs" dxfId="298" priority="425" operator="equal">
      <formula>"û"</formula>
    </cfRule>
  </conditionalFormatting>
  <conditionalFormatting sqref="F20">
    <cfRule type="cellIs" dxfId="297" priority="424" operator="equal">
      <formula>"ü"</formula>
    </cfRule>
  </conditionalFormatting>
  <conditionalFormatting sqref="F21">
    <cfRule type="cellIs" dxfId="296" priority="423" operator="equal">
      <formula>"û"</formula>
    </cfRule>
  </conditionalFormatting>
  <conditionalFormatting sqref="F21">
    <cfRule type="cellIs" dxfId="295" priority="422" operator="equal">
      <formula>"ü"</formula>
    </cfRule>
  </conditionalFormatting>
  <conditionalFormatting sqref="F22">
    <cfRule type="cellIs" dxfId="294" priority="421" operator="equal">
      <formula>"û"</formula>
    </cfRule>
  </conditionalFormatting>
  <conditionalFormatting sqref="F22">
    <cfRule type="cellIs" dxfId="293" priority="420" operator="equal">
      <formula>"ü"</formula>
    </cfRule>
  </conditionalFormatting>
  <conditionalFormatting sqref="F23">
    <cfRule type="cellIs" dxfId="292" priority="419" operator="equal">
      <formula>"û"</formula>
    </cfRule>
  </conditionalFormatting>
  <conditionalFormatting sqref="F23">
    <cfRule type="cellIs" dxfId="291" priority="418" operator="equal">
      <formula>"ü"</formula>
    </cfRule>
  </conditionalFormatting>
  <conditionalFormatting sqref="F24">
    <cfRule type="cellIs" dxfId="290" priority="417" operator="equal">
      <formula>"û"</formula>
    </cfRule>
  </conditionalFormatting>
  <conditionalFormatting sqref="F24">
    <cfRule type="cellIs" dxfId="289" priority="416" operator="equal">
      <formula>"ü"</formula>
    </cfRule>
  </conditionalFormatting>
  <conditionalFormatting sqref="F25">
    <cfRule type="cellIs" dxfId="288" priority="415" operator="equal">
      <formula>"û"</formula>
    </cfRule>
  </conditionalFormatting>
  <conditionalFormatting sqref="F25">
    <cfRule type="cellIs" dxfId="287" priority="414" operator="equal">
      <formula>"ü"</formula>
    </cfRule>
  </conditionalFormatting>
  <conditionalFormatting sqref="F26">
    <cfRule type="cellIs" dxfId="286" priority="413" operator="equal">
      <formula>"û"</formula>
    </cfRule>
  </conditionalFormatting>
  <conditionalFormatting sqref="F26">
    <cfRule type="cellIs" dxfId="285" priority="412" operator="equal">
      <formula>"ü"</formula>
    </cfRule>
  </conditionalFormatting>
  <conditionalFormatting sqref="F27">
    <cfRule type="cellIs" dxfId="284" priority="411" operator="equal">
      <formula>"û"</formula>
    </cfRule>
  </conditionalFormatting>
  <conditionalFormatting sqref="F27">
    <cfRule type="cellIs" dxfId="283" priority="410" operator="equal">
      <formula>"ü"</formula>
    </cfRule>
  </conditionalFormatting>
  <conditionalFormatting sqref="F28">
    <cfRule type="cellIs" dxfId="282" priority="409" operator="equal">
      <formula>"û"</formula>
    </cfRule>
  </conditionalFormatting>
  <conditionalFormatting sqref="F28">
    <cfRule type="cellIs" dxfId="281" priority="408" operator="equal">
      <formula>"ü"</formula>
    </cfRule>
  </conditionalFormatting>
  <conditionalFormatting sqref="F29">
    <cfRule type="cellIs" dxfId="280" priority="407" operator="equal">
      <formula>"û"</formula>
    </cfRule>
  </conditionalFormatting>
  <conditionalFormatting sqref="F29">
    <cfRule type="cellIs" dxfId="279" priority="406" operator="equal">
      <formula>"ü"</formula>
    </cfRule>
  </conditionalFormatting>
  <conditionalFormatting sqref="D32">
    <cfRule type="cellIs" dxfId="278" priority="403" operator="equal">
      <formula>"û"</formula>
    </cfRule>
  </conditionalFormatting>
  <conditionalFormatting sqref="E32">
    <cfRule type="cellIs" dxfId="277" priority="402" operator="equal">
      <formula>"û"</formula>
    </cfRule>
  </conditionalFormatting>
  <conditionalFormatting sqref="E32">
    <cfRule type="cellIs" dxfId="276" priority="401" operator="equal">
      <formula>"ü"</formula>
    </cfRule>
  </conditionalFormatting>
  <conditionalFormatting sqref="D33">
    <cfRule type="cellIs" dxfId="275" priority="400" operator="equal">
      <formula>"û"</formula>
    </cfRule>
  </conditionalFormatting>
  <conditionalFormatting sqref="D35:D36">
    <cfRule type="cellIs" dxfId="274" priority="395" operator="equal">
      <formula>"û"</formula>
    </cfRule>
  </conditionalFormatting>
  <conditionalFormatting sqref="D37">
    <cfRule type="cellIs" dxfId="273" priority="390" operator="equal">
      <formula>"û"</formula>
    </cfRule>
  </conditionalFormatting>
  <conditionalFormatting sqref="F84">
    <cfRule type="cellIs" dxfId="272" priority="257" operator="equal">
      <formula>"û"</formula>
    </cfRule>
  </conditionalFormatting>
  <conditionalFormatting sqref="F84">
    <cfRule type="cellIs" dxfId="271" priority="256" operator="equal">
      <formula>"ü"</formula>
    </cfRule>
  </conditionalFormatting>
  <conditionalFormatting sqref="D38:D39">
    <cfRule type="cellIs" dxfId="270" priority="385" operator="equal">
      <formula>"û"</formula>
    </cfRule>
  </conditionalFormatting>
  <conditionalFormatting sqref="E38:E39">
    <cfRule type="cellIs" dxfId="269" priority="384" operator="equal">
      <formula>"û"</formula>
    </cfRule>
  </conditionalFormatting>
  <conditionalFormatting sqref="E38:E39">
    <cfRule type="cellIs" dxfId="268" priority="383" operator="equal">
      <formula>"ü"</formula>
    </cfRule>
  </conditionalFormatting>
  <conditionalFormatting sqref="F38:F39">
    <cfRule type="cellIs" dxfId="267" priority="382" operator="equal">
      <formula>"û"</formula>
    </cfRule>
  </conditionalFormatting>
  <conditionalFormatting sqref="F38:F39">
    <cfRule type="cellIs" dxfId="266" priority="381" operator="equal">
      <formula>"ü"</formula>
    </cfRule>
  </conditionalFormatting>
  <conditionalFormatting sqref="E33">
    <cfRule type="cellIs" dxfId="265" priority="380" operator="equal">
      <formula>"û"</formula>
    </cfRule>
  </conditionalFormatting>
  <conditionalFormatting sqref="E33">
    <cfRule type="cellIs" dxfId="264" priority="379" operator="equal">
      <formula>"ü"</formula>
    </cfRule>
  </conditionalFormatting>
  <conditionalFormatting sqref="E35:E37">
    <cfRule type="cellIs" dxfId="263" priority="378" operator="equal">
      <formula>"û"</formula>
    </cfRule>
  </conditionalFormatting>
  <conditionalFormatting sqref="E35:E37">
    <cfRule type="cellIs" dxfId="262" priority="377" operator="equal">
      <formula>"ü"</formula>
    </cfRule>
  </conditionalFormatting>
  <conditionalFormatting sqref="F35:F37">
    <cfRule type="cellIs" dxfId="261" priority="376" operator="equal">
      <formula>"û"</formula>
    </cfRule>
  </conditionalFormatting>
  <conditionalFormatting sqref="F35:F37">
    <cfRule type="cellIs" dxfId="260" priority="375" operator="equal">
      <formula>"ü"</formula>
    </cfRule>
  </conditionalFormatting>
  <conditionalFormatting sqref="F33">
    <cfRule type="cellIs" dxfId="259" priority="374" operator="equal">
      <formula>"û"</formula>
    </cfRule>
  </conditionalFormatting>
  <conditionalFormatting sqref="F33">
    <cfRule type="cellIs" dxfId="258" priority="373" operator="equal">
      <formula>"ü"</formula>
    </cfRule>
  </conditionalFormatting>
  <conditionalFormatting sqref="D41">
    <cfRule type="cellIs" dxfId="257" priority="372" operator="equal">
      <formula>"û"</formula>
    </cfRule>
  </conditionalFormatting>
  <conditionalFormatting sqref="E76:E80 E82">
    <cfRule type="cellIs" dxfId="256" priority="255" operator="equal">
      <formula>"û"</formula>
    </cfRule>
  </conditionalFormatting>
  <conditionalFormatting sqref="E76:E80 E82">
    <cfRule type="cellIs" dxfId="255" priority="254" operator="equal">
      <formula>"ü"</formula>
    </cfRule>
  </conditionalFormatting>
  <conditionalFormatting sqref="D43:D47">
    <cfRule type="cellIs" dxfId="254" priority="367" operator="equal">
      <formula>"û"</formula>
    </cfRule>
  </conditionalFormatting>
  <conditionalFormatting sqref="E41">
    <cfRule type="cellIs" dxfId="253" priority="362" operator="equal">
      <formula>"û"</formula>
    </cfRule>
  </conditionalFormatting>
  <conditionalFormatting sqref="E41">
    <cfRule type="cellIs" dxfId="252" priority="361" operator="equal">
      <formula>"ü"</formula>
    </cfRule>
  </conditionalFormatting>
  <conditionalFormatting sqref="F41">
    <cfRule type="cellIs" dxfId="251" priority="360" operator="equal">
      <formula>"û"</formula>
    </cfRule>
  </conditionalFormatting>
  <conditionalFormatting sqref="F41">
    <cfRule type="cellIs" dxfId="250" priority="359" operator="equal">
      <formula>"ü"</formula>
    </cfRule>
  </conditionalFormatting>
  <conditionalFormatting sqref="E43:E47">
    <cfRule type="cellIs" dxfId="249" priority="358" operator="equal">
      <formula>"û"</formula>
    </cfRule>
  </conditionalFormatting>
  <conditionalFormatting sqref="E43:E47">
    <cfRule type="cellIs" dxfId="248" priority="357" operator="equal">
      <formula>"ü"</formula>
    </cfRule>
  </conditionalFormatting>
  <conditionalFormatting sqref="F43:F47">
    <cfRule type="cellIs" dxfId="247" priority="356" operator="equal">
      <formula>"û"</formula>
    </cfRule>
  </conditionalFormatting>
  <conditionalFormatting sqref="F43:F47">
    <cfRule type="cellIs" dxfId="246" priority="355" operator="equal">
      <formula>"ü"</formula>
    </cfRule>
  </conditionalFormatting>
  <conditionalFormatting sqref="D48">
    <cfRule type="cellIs" dxfId="245" priority="354" operator="equal">
      <formula>"û"</formula>
    </cfRule>
  </conditionalFormatting>
  <conditionalFormatting sqref="E48">
    <cfRule type="cellIs" dxfId="244" priority="353" operator="equal">
      <formula>"û"</formula>
    </cfRule>
  </conditionalFormatting>
  <conditionalFormatting sqref="E48">
    <cfRule type="cellIs" dxfId="243" priority="352" operator="equal">
      <formula>"ü"</formula>
    </cfRule>
  </conditionalFormatting>
  <conditionalFormatting sqref="F48">
    <cfRule type="cellIs" dxfId="242" priority="351" operator="equal">
      <formula>"û"</formula>
    </cfRule>
  </conditionalFormatting>
  <conditionalFormatting sqref="F48">
    <cfRule type="cellIs" dxfId="241" priority="350" operator="equal">
      <formula>"ü"</formula>
    </cfRule>
  </conditionalFormatting>
  <conditionalFormatting sqref="D49:D50">
    <cfRule type="cellIs" dxfId="240" priority="349" operator="equal">
      <formula>"û"</formula>
    </cfRule>
  </conditionalFormatting>
  <conditionalFormatting sqref="E49:E50">
    <cfRule type="cellIs" dxfId="239" priority="348" operator="equal">
      <formula>"û"</formula>
    </cfRule>
  </conditionalFormatting>
  <conditionalFormatting sqref="E49:E50">
    <cfRule type="cellIs" dxfId="238" priority="347" operator="equal">
      <formula>"ü"</formula>
    </cfRule>
  </conditionalFormatting>
  <conditionalFormatting sqref="F49:F50">
    <cfRule type="cellIs" dxfId="237" priority="346" operator="equal">
      <formula>"û"</formula>
    </cfRule>
  </conditionalFormatting>
  <conditionalFormatting sqref="F49:F50">
    <cfRule type="cellIs" dxfId="236" priority="345" operator="equal">
      <formula>"ü"</formula>
    </cfRule>
  </conditionalFormatting>
  <conditionalFormatting sqref="D52">
    <cfRule type="cellIs" dxfId="235" priority="344" operator="equal">
      <formula>"û"</formula>
    </cfRule>
  </conditionalFormatting>
  <conditionalFormatting sqref="D54:D56">
    <cfRule type="cellIs" dxfId="234" priority="339" operator="equal">
      <formula>"û"</formula>
    </cfRule>
  </conditionalFormatting>
  <conditionalFormatting sqref="E55:E56">
    <cfRule type="cellIs" dxfId="233" priority="338" operator="equal">
      <formula>"û"</formula>
    </cfRule>
  </conditionalFormatting>
  <conditionalFormatting sqref="E55:E56">
    <cfRule type="cellIs" dxfId="232" priority="337" operator="equal">
      <formula>"ü"</formula>
    </cfRule>
  </conditionalFormatting>
  <conditionalFormatting sqref="F55:F56">
    <cfRule type="cellIs" dxfId="231" priority="336" operator="equal">
      <formula>"û"</formula>
    </cfRule>
  </conditionalFormatting>
  <conditionalFormatting sqref="F55:F56">
    <cfRule type="cellIs" dxfId="230" priority="335" operator="equal">
      <formula>"ü"</formula>
    </cfRule>
  </conditionalFormatting>
  <conditionalFormatting sqref="D57">
    <cfRule type="cellIs" dxfId="229" priority="334" operator="equal">
      <formula>"û"</formula>
    </cfRule>
  </conditionalFormatting>
  <conditionalFormatting sqref="E57">
    <cfRule type="cellIs" dxfId="228" priority="333" operator="equal">
      <formula>"û"</formula>
    </cfRule>
  </conditionalFormatting>
  <conditionalFormatting sqref="E57">
    <cfRule type="cellIs" dxfId="227" priority="332" operator="equal">
      <formula>"ü"</formula>
    </cfRule>
  </conditionalFormatting>
  <conditionalFormatting sqref="F57">
    <cfRule type="cellIs" dxfId="226" priority="331" operator="equal">
      <formula>"û"</formula>
    </cfRule>
  </conditionalFormatting>
  <conditionalFormatting sqref="F57">
    <cfRule type="cellIs" dxfId="225" priority="330" operator="equal">
      <formula>"ü"</formula>
    </cfRule>
  </conditionalFormatting>
  <conditionalFormatting sqref="D58:D59">
    <cfRule type="cellIs" dxfId="224" priority="329" operator="equal">
      <formula>"û"</formula>
    </cfRule>
  </conditionalFormatting>
  <conditionalFormatting sqref="E58:E59">
    <cfRule type="cellIs" dxfId="223" priority="328" operator="equal">
      <formula>"û"</formula>
    </cfRule>
  </conditionalFormatting>
  <conditionalFormatting sqref="E58:E59">
    <cfRule type="cellIs" dxfId="222" priority="327" operator="equal">
      <formula>"ü"</formula>
    </cfRule>
  </conditionalFormatting>
  <conditionalFormatting sqref="F58:F59">
    <cfRule type="cellIs" dxfId="221" priority="326" operator="equal">
      <formula>"û"</formula>
    </cfRule>
  </conditionalFormatting>
  <conditionalFormatting sqref="F58:F59">
    <cfRule type="cellIs" dxfId="220" priority="325" operator="equal">
      <formula>"ü"</formula>
    </cfRule>
  </conditionalFormatting>
  <conditionalFormatting sqref="E52">
    <cfRule type="cellIs" dxfId="219" priority="324" operator="equal">
      <formula>"û"</formula>
    </cfRule>
  </conditionalFormatting>
  <conditionalFormatting sqref="E52">
    <cfRule type="cellIs" dxfId="218" priority="323" operator="equal">
      <formula>"ü"</formula>
    </cfRule>
  </conditionalFormatting>
  <conditionalFormatting sqref="F52">
    <cfRule type="cellIs" dxfId="217" priority="322" operator="equal">
      <formula>"û"</formula>
    </cfRule>
  </conditionalFormatting>
  <conditionalFormatting sqref="F52">
    <cfRule type="cellIs" dxfId="216" priority="321" operator="equal">
      <formula>"ü"</formula>
    </cfRule>
  </conditionalFormatting>
  <conditionalFormatting sqref="E54:E57">
    <cfRule type="cellIs" dxfId="215" priority="320" operator="equal">
      <formula>"û"</formula>
    </cfRule>
  </conditionalFormatting>
  <conditionalFormatting sqref="E54:E57">
    <cfRule type="cellIs" dxfId="214" priority="319" operator="equal">
      <formula>"ü"</formula>
    </cfRule>
  </conditionalFormatting>
  <conditionalFormatting sqref="F54:F57">
    <cfRule type="cellIs" dxfId="213" priority="318" operator="equal">
      <formula>"û"</formula>
    </cfRule>
  </conditionalFormatting>
  <conditionalFormatting sqref="F54:F57">
    <cfRule type="cellIs" dxfId="212" priority="317" operator="equal">
      <formula>"ü"</formula>
    </cfRule>
  </conditionalFormatting>
  <conditionalFormatting sqref="D61">
    <cfRule type="cellIs" dxfId="211" priority="316" operator="equal">
      <formula>"û"</formula>
    </cfRule>
  </conditionalFormatting>
  <conditionalFormatting sqref="D83">
    <cfRule type="cellIs" dxfId="210" priority="269" operator="equal">
      <formula>"û"</formula>
    </cfRule>
  </conditionalFormatting>
  <conditionalFormatting sqref="D63:D66">
    <cfRule type="cellIs" dxfId="209" priority="311" operator="equal">
      <formula>"û"</formula>
    </cfRule>
  </conditionalFormatting>
  <conditionalFormatting sqref="D67">
    <cfRule type="cellIs" dxfId="208" priority="306" operator="equal">
      <formula>"û"</formula>
    </cfRule>
  </conditionalFormatting>
  <conditionalFormatting sqref="E84">
    <cfRule type="cellIs" dxfId="207" priority="259" operator="equal">
      <formula>"û"</formula>
    </cfRule>
  </conditionalFormatting>
  <conditionalFormatting sqref="E84">
    <cfRule type="cellIs" dxfId="206" priority="258" operator="equal">
      <formula>"ü"</formula>
    </cfRule>
  </conditionalFormatting>
  <conditionalFormatting sqref="D68:D69">
    <cfRule type="cellIs" dxfId="205" priority="297" operator="equal">
      <formula>"û"</formula>
    </cfRule>
  </conditionalFormatting>
  <conditionalFormatting sqref="E68:E69">
    <cfRule type="cellIs" dxfId="204" priority="296" operator="equal">
      <formula>"û"</formula>
    </cfRule>
  </conditionalFormatting>
  <conditionalFormatting sqref="E68:E69">
    <cfRule type="cellIs" dxfId="203" priority="295" operator="equal">
      <formula>"ü"</formula>
    </cfRule>
  </conditionalFormatting>
  <conditionalFormatting sqref="F68:F69">
    <cfRule type="cellIs" dxfId="202" priority="294" operator="equal">
      <formula>"û"</formula>
    </cfRule>
  </conditionalFormatting>
  <conditionalFormatting sqref="F68:F69">
    <cfRule type="cellIs" dxfId="201" priority="293" operator="equal">
      <formula>"ü"</formula>
    </cfRule>
  </conditionalFormatting>
  <conditionalFormatting sqref="E61">
    <cfRule type="cellIs" dxfId="200" priority="292" operator="equal">
      <formula>"û"</formula>
    </cfRule>
  </conditionalFormatting>
  <conditionalFormatting sqref="E61">
    <cfRule type="cellIs" dxfId="199" priority="291" operator="equal">
      <formula>"ü"</formula>
    </cfRule>
  </conditionalFormatting>
  <conditionalFormatting sqref="F61">
    <cfRule type="cellIs" dxfId="198" priority="290" operator="equal">
      <formula>"û"</formula>
    </cfRule>
  </conditionalFormatting>
  <conditionalFormatting sqref="F61">
    <cfRule type="cellIs" dxfId="197" priority="289" operator="equal">
      <formula>"ü"</formula>
    </cfRule>
  </conditionalFormatting>
  <conditionalFormatting sqref="E63:E67">
    <cfRule type="cellIs" dxfId="196" priority="288" operator="equal">
      <formula>"û"</formula>
    </cfRule>
  </conditionalFormatting>
  <conditionalFormatting sqref="E63:E67">
    <cfRule type="cellIs" dxfId="195" priority="287" operator="equal">
      <formula>"ü"</formula>
    </cfRule>
  </conditionalFormatting>
  <conditionalFormatting sqref="F63:F67">
    <cfRule type="cellIs" dxfId="194" priority="286" operator="equal">
      <formula>"û"</formula>
    </cfRule>
  </conditionalFormatting>
  <conditionalFormatting sqref="F63:F67">
    <cfRule type="cellIs" dxfId="193" priority="285" operator="equal">
      <formula>"ü"</formula>
    </cfRule>
  </conditionalFormatting>
  <conditionalFormatting sqref="D74">
    <cfRule type="cellIs" dxfId="192" priority="284" operator="equal">
      <formula>"û"</formula>
    </cfRule>
  </conditionalFormatting>
  <conditionalFormatting sqref="E74">
    <cfRule type="cellIs" dxfId="191" priority="278" operator="equal">
      <formula>"ü"</formula>
    </cfRule>
  </conditionalFormatting>
  <conditionalFormatting sqref="F74">
    <cfRule type="cellIs" dxfId="190" priority="277" operator="equal">
      <formula>"û"</formula>
    </cfRule>
  </conditionalFormatting>
  <conditionalFormatting sqref="F74">
    <cfRule type="cellIs" dxfId="189" priority="276" operator="equal">
      <formula>"ü"</formula>
    </cfRule>
  </conditionalFormatting>
  <conditionalFormatting sqref="D76:D80">
    <cfRule type="cellIs" dxfId="188" priority="275" operator="equal">
      <formula>"û"</formula>
    </cfRule>
  </conditionalFormatting>
  <conditionalFormatting sqref="F76:F80 F82">
    <cfRule type="cellIs" dxfId="187" priority="253" operator="equal">
      <formula>"û"</formula>
    </cfRule>
  </conditionalFormatting>
  <conditionalFormatting sqref="F76:F80 F82">
    <cfRule type="cellIs" dxfId="186" priority="252" operator="equal">
      <formula>"ü"</formula>
    </cfRule>
  </conditionalFormatting>
  <conditionalFormatting sqref="D81">
    <cfRule type="cellIs" dxfId="185" priority="251" operator="equal">
      <formula>"û"</formula>
    </cfRule>
  </conditionalFormatting>
  <conditionalFormatting sqref="D86:D90">
    <cfRule type="cellIs" dxfId="184" priority="246" operator="equal">
      <formula>"û"</formula>
    </cfRule>
  </conditionalFormatting>
  <conditionalFormatting sqref="E86:E90">
    <cfRule type="cellIs" dxfId="183" priority="244" operator="equal">
      <formula>"ü"</formula>
    </cfRule>
  </conditionalFormatting>
  <conditionalFormatting sqref="F88:F90">
    <cfRule type="cellIs" dxfId="182" priority="243" operator="equal">
      <formula>"û"</formula>
    </cfRule>
  </conditionalFormatting>
  <conditionalFormatting sqref="F88:F90">
    <cfRule type="cellIs" dxfId="181" priority="242" operator="equal">
      <formula>"ü"</formula>
    </cfRule>
  </conditionalFormatting>
  <conditionalFormatting sqref="F87">
    <cfRule type="cellIs" dxfId="180" priority="241" operator="equal">
      <formula>"û"</formula>
    </cfRule>
  </conditionalFormatting>
  <conditionalFormatting sqref="F87">
    <cfRule type="cellIs" dxfId="179" priority="240" operator="equal">
      <formula>"ü"</formula>
    </cfRule>
  </conditionalFormatting>
  <conditionalFormatting sqref="F86">
    <cfRule type="cellIs" dxfId="178" priority="239" operator="equal">
      <formula>"û"</formula>
    </cfRule>
  </conditionalFormatting>
  <conditionalFormatting sqref="F86">
    <cfRule type="cellIs" dxfId="177" priority="238" operator="equal">
      <formula>"ü"</formula>
    </cfRule>
  </conditionalFormatting>
  <conditionalFormatting sqref="D40">
    <cfRule type="cellIs" dxfId="176" priority="212" operator="equal">
      <formula>"û"</formula>
    </cfRule>
  </conditionalFormatting>
  <conditionalFormatting sqref="E40">
    <cfRule type="cellIs" dxfId="175" priority="211" operator="equal">
      <formula>"û"</formula>
    </cfRule>
  </conditionalFormatting>
  <conditionalFormatting sqref="E40">
    <cfRule type="cellIs" dxfId="174" priority="210" operator="equal">
      <formula>"ü"</formula>
    </cfRule>
  </conditionalFormatting>
  <conditionalFormatting sqref="F120">
    <cfRule type="cellIs" dxfId="173" priority="166" operator="equal">
      <formula>"ü"</formula>
    </cfRule>
  </conditionalFormatting>
  <conditionalFormatting sqref="D51">
    <cfRule type="cellIs" dxfId="172" priority="209" operator="equal">
      <formula>"û"</formula>
    </cfRule>
  </conditionalFormatting>
  <conditionalFormatting sqref="E51">
    <cfRule type="cellIs" dxfId="171" priority="208" operator="equal">
      <formula>"û"</formula>
    </cfRule>
  </conditionalFormatting>
  <conditionalFormatting sqref="E51">
    <cfRule type="cellIs" dxfId="170" priority="207" operator="equal">
      <formula>"ü"</formula>
    </cfRule>
  </conditionalFormatting>
  <conditionalFormatting sqref="D60">
    <cfRule type="cellIs" dxfId="169" priority="206" operator="equal">
      <formula>"û"</formula>
    </cfRule>
  </conditionalFormatting>
  <conditionalFormatting sqref="E60">
    <cfRule type="cellIs" dxfId="168" priority="205" operator="equal">
      <formula>"û"</formula>
    </cfRule>
  </conditionalFormatting>
  <conditionalFormatting sqref="E60">
    <cfRule type="cellIs" dxfId="167" priority="204" operator="equal">
      <formula>"ü"</formula>
    </cfRule>
  </conditionalFormatting>
  <conditionalFormatting sqref="D70">
    <cfRule type="cellIs" dxfId="166" priority="203" operator="equal">
      <formula>"û"</formula>
    </cfRule>
  </conditionalFormatting>
  <conditionalFormatting sqref="E70">
    <cfRule type="cellIs" dxfId="165" priority="202" operator="equal">
      <formula>"û"</formula>
    </cfRule>
  </conditionalFormatting>
  <conditionalFormatting sqref="E70">
    <cfRule type="cellIs" dxfId="164" priority="201" operator="equal">
      <formula>"ü"</formula>
    </cfRule>
  </conditionalFormatting>
  <conditionalFormatting sqref="D85">
    <cfRule type="cellIs" dxfId="163" priority="200" operator="equal">
      <formula>"û"</formula>
    </cfRule>
  </conditionalFormatting>
  <conditionalFormatting sqref="D120">
    <cfRule type="cellIs" dxfId="162" priority="170" operator="equal">
      <formula>"û"</formula>
    </cfRule>
  </conditionalFormatting>
  <conditionalFormatting sqref="F133">
    <cfRule type="cellIs" dxfId="161" priority="131" operator="equal">
      <formula>"ü"</formula>
    </cfRule>
  </conditionalFormatting>
  <conditionalFormatting sqref="F115">
    <cfRule type="cellIs" dxfId="160" priority="102" operator="equal">
      <formula>"ü"</formula>
    </cfRule>
  </conditionalFormatting>
  <conditionalFormatting sqref="D104:D105 D107:D114">
    <cfRule type="cellIs" dxfId="159" priority="197" operator="equal">
      <formula>"û"</formula>
    </cfRule>
  </conditionalFormatting>
  <conditionalFormatting sqref="E104:E105 E107:E114">
    <cfRule type="cellIs" dxfId="158" priority="196" operator="equal">
      <formula>"û"</formula>
    </cfRule>
  </conditionalFormatting>
  <conditionalFormatting sqref="E104:E105 E107:E114">
    <cfRule type="cellIs" dxfId="157" priority="195" operator="equal">
      <formula>"ü"</formula>
    </cfRule>
  </conditionalFormatting>
  <conditionalFormatting sqref="F104 F112:F114">
    <cfRule type="cellIs" dxfId="156" priority="194" operator="equal">
      <formula>"û"</formula>
    </cfRule>
  </conditionalFormatting>
  <conditionalFormatting sqref="F104 F112:F114">
    <cfRule type="cellIs" dxfId="155" priority="193" operator="equal">
      <formula>"ü"</formula>
    </cfRule>
  </conditionalFormatting>
  <conditionalFormatting sqref="F107">
    <cfRule type="cellIs" dxfId="154" priority="192" operator="equal">
      <formula>"û"</formula>
    </cfRule>
  </conditionalFormatting>
  <conditionalFormatting sqref="F107">
    <cfRule type="cellIs" dxfId="153" priority="191" operator="equal">
      <formula>"ü"</formula>
    </cfRule>
  </conditionalFormatting>
  <conditionalFormatting sqref="F108">
    <cfRule type="cellIs" dxfId="152" priority="190" operator="equal">
      <formula>"û"</formula>
    </cfRule>
  </conditionalFormatting>
  <conditionalFormatting sqref="F108">
    <cfRule type="cellIs" dxfId="151" priority="189" operator="equal">
      <formula>"ü"</formula>
    </cfRule>
  </conditionalFormatting>
  <conditionalFormatting sqref="F109">
    <cfRule type="cellIs" dxfId="150" priority="188" operator="equal">
      <formula>"û"</formula>
    </cfRule>
  </conditionalFormatting>
  <conditionalFormatting sqref="F109">
    <cfRule type="cellIs" dxfId="149" priority="187" operator="equal">
      <formula>"ü"</formula>
    </cfRule>
  </conditionalFormatting>
  <conditionalFormatting sqref="F110">
    <cfRule type="cellIs" dxfId="148" priority="186" operator="equal">
      <formula>"û"</formula>
    </cfRule>
  </conditionalFormatting>
  <conditionalFormatting sqref="F110">
    <cfRule type="cellIs" dxfId="147" priority="185" operator="equal">
      <formula>"ü"</formula>
    </cfRule>
  </conditionalFormatting>
  <conditionalFormatting sqref="F111">
    <cfRule type="cellIs" dxfId="146" priority="184" operator="equal">
      <formula>"û"</formula>
    </cfRule>
  </conditionalFormatting>
  <conditionalFormatting sqref="F111">
    <cfRule type="cellIs" dxfId="145" priority="183" operator="equal">
      <formula>"ü"</formula>
    </cfRule>
  </conditionalFormatting>
  <conditionalFormatting sqref="F105">
    <cfRule type="cellIs" dxfId="144" priority="182" operator="equal">
      <formula>"û"</formula>
    </cfRule>
  </conditionalFormatting>
  <conditionalFormatting sqref="F105">
    <cfRule type="cellIs" dxfId="143" priority="181" operator="equal">
      <formula>"ü"</formula>
    </cfRule>
  </conditionalFormatting>
  <conditionalFormatting sqref="D115">
    <cfRule type="cellIs" dxfId="142" priority="180" operator="equal">
      <formula>"û"</formula>
    </cfRule>
  </conditionalFormatting>
  <conditionalFormatting sqref="D117:D119">
    <cfRule type="cellIs" dxfId="141" priority="175" operator="equal">
      <formula>"û"</formula>
    </cfRule>
  </conditionalFormatting>
  <conditionalFormatting sqref="E118:E119">
    <cfRule type="cellIs" dxfId="140" priority="174" operator="equal">
      <formula>"û"</formula>
    </cfRule>
  </conditionalFormatting>
  <conditionalFormatting sqref="E118:E119">
    <cfRule type="cellIs" dxfId="139" priority="173" operator="equal">
      <formula>"ü"</formula>
    </cfRule>
  </conditionalFormatting>
  <conditionalFormatting sqref="F118:F119">
    <cfRule type="cellIs" dxfId="138" priority="172" operator="equal">
      <formula>"û"</formula>
    </cfRule>
  </conditionalFormatting>
  <conditionalFormatting sqref="F118:F119">
    <cfRule type="cellIs" dxfId="137" priority="171" operator="equal">
      <formula>"ü"</formula>
    </cfRule>
  </conditionalFormatting>
  <conditionalFormatting sqref="E120">
    <cfRule type="cellIs" dxfId="136" priority="169" operator="equal">
      <formula>"û"</formula>
    </cfRule>
  </conditionalFormatting>
  <conditionalFormatting sqref="E120">
    <cfRule type="cellIs" dxfId="135" priority="168" operator="equal">
      <formula>"ü"</formula>
    </cfRule>
  </conditionalFormatting>
  <conditionalFormatting sqref="F120">
    <cfRule type="cellIs" dxfId="134" priority="167" operator="equal">
      <formula>"û"</formula>
    </cfRule>
  </conditionalFormatting>
  <conditionalFormatting sqref="E102:E103">
    <cfRule type="cellIs" dxfId="133" priority="164" operator="equal">
      <formula>"û"</formula>
    </cfRule>
  </conditionalFormatting>
  <conditionalFormatting sqref="D102:D103">
    <cfRule type="cellIs" dxfId="132" priority="165" operator="equal">
      <formula>"û"</formula>
    </cfRule>
  </conditionalFormatting>
  <conditionalFormatting sqref="E102:E103">
    <cfRule type="cellIs" dxfId="131" priority="163" operator="equal">
      <formula>"ü"</formula>
    </cfRule>
  </conditionalFormatting>
  <conditionalFormatting sqref="F102:F103">
    <cfRule type="cellIs" dxfId="130" priority="162" operator="equal">
      <formula>"û"</formula>
    </cfRule>
  </conditionalFormatting>
  <conditionalFormatting sqref="F102:F103">
    <cfRule type="cellIs" dxfId="129" priority="161" operator="equal">
      <formula>"ü"</formula>
    </cfRule>
  </conditionalFormatting>
  <conditionalFormatting sqref="D121:D122">
    <cfRule type="cellIs" dxfId="128" priority="160" operator="equal">
      <formula>"û"</formula>
    </cfRule>
  </conditionalFormatting>
  <conditionalFormatting sqref="E121:E122">
    <cfRule type="cellIs" dxfId="127" priority="159" operator="equal">
      <formula>"û"</formula>
    </cfRule>
  </conditionalFormatting>
  <conditionalFormatting sqref="E121:E122">
    <cfRule type="cellIs" dxfId="126" priority="158" operator="equal">
      <formula>"ü"</formula>
    </cfRule>
  </conditionalFormatting>
  <conditionalFormatting sqref="F121:F122">
    <cfRule type="cellIs" dxfId="125" priority="157" operator="equal">
      <formula>"û"</formula>
    </cfRule>
  </conditionalFormatting>
  <conditionalFormatting sqref="F121:F122">
    <cfRule type="cellIs" dxfId="124" priority="156" operator="equal">
      <formula>"ü"</formula>
    </cfRule>
  </conditionalFormatting>
  <conditionalFormatting sqref="D123:D127">
    <cfRule type="cellIs" dxfId="123" priority="155" operator="equal">
      <formula>"û"</formula>
    </cfRule>
  </conditionalFormatting>
  <conditionalFormatting sqref="E123:E127">
    <cfRule type="cellIs" dxfId="122" priority="154" operator="equal">
      <formula>"û"</formula>
    </cfRule>
  </conditionalFormatting>
  <conditionalFormatting sqref="E123:E127">
    <cfRule type="cellIs" dxfId="121" priority="153" operator="equal">
      <formula>"ü"</formula>
    </cfRule>
  </conditionalFormatting>
  <conditionalFormatting sqref="F123 F126:F127">
    <cfRule type="cellIs" dxfId="120" priority="152" operator="equal">
      <formula>"û"</formula>
    </cfRule>
  </conditionalFormatting>
  <conditionalFormatting sqref="F123 F126:F127">
    <cfRule type="cellIs" dxfId="119" priority="151" operator="equal">
      <formula>"ü"</formula>
    </cfRule>
  </conditionalFormatting>
  <conditionalFormatting sqref="F125">
    <cfRule type="cellIs" dxfId="118" priority="150" operator="equal">
      <formula>"û"</formula>
    </cfRule>
  </conditionalFormatting>
  <conditionalFormatting sqref="F125">
    <cfRule type="cellIs" dxfId="117" priority="149" operator="equal">
      <formula>"ü"</formula>
    </cfRule>
  </conditionalFormatting>
  <conditionalFormatting sqref="F124">
    <cfRule type="cellIs" dxfId="116" priority="148" operator="equal">
      <formula>"û"</formula>
    </cfRule>
  </conditionalFormatting>
  <conditionalFormatting sqref="F124">
    <cfRule type="cellIs" dxfId="115" priority="147" operator="equal">
      <formula>"ü"</formula>
    </cfRule>
  </conditionalFormatting>
  <conditionalFormatting sqref="D128:D132">
    <cfRule type="cellIs" dxfId="114" priority="146" operator="equal">
      <formula>"û"</formula>
    </cfRule>
  </conditionalFormatting>
  <conditionalFormatting sqref="F129">
    <cfRule type="cellIs" dxfId="113" priority="137" operator="equal">
      <formula>"û"</formula>
    </cfRule>
  </conditionalFormatting>
  <conditionalFormatting sqref="F129">
    <cfRule type="cellIs" dxfId="112" priority="136" operator="equal">
      <formula>"ü"</formula>
    </cfRule>
  </conditionalFormatting>
  <conditionalFormatting sqref="E128:E129">
    <cfRule type="cellIs" dxfId="111" priority="145" operator="equal">
      <formula>"û"</formula>
    </cfRule>
  </conditionalFormatting>
  <conditionalFormatting sqref="E128:E129">
    <cfRule type="cellIs" dxfId="110" priority="144" operator="equal">
      <formula>"ü"</formula>
    </cfRule>
  </conditionalFormatting>
  <conditionalFormatting sqref="E130">
    <cfRule type="cellIs" dxfId="109" priority="143" operator="equal">
      <formula>"û"</formula>
    </cfRule>
  </conditionalFormatting>
  <conditionalFormatting sqref="E130">
    <cfRule type="cellIs" dxfId="108" priority="142" operator="equal">
      <formula>"ü"</formula>
    </cfRule>
  </conditionalFormatting>
  <conditionalFormatting sqref="F128 F131:F132">
    <cfRule type="cellIs" dxfId="107" priority="141" operator="equal">
      <formula>"û"</formula>
    </cfRule>
  </conditionalFormatting>
  <conditionalFormatting sqref="F128 F131:F132">
    <cfRule type="cellIs" dxfId="106" priority="140" operator="equal">
      <formula>"ü"</formula>
    </cfRule>
  </conditionalFormatting>
  <conditionalFormatting sqref="F130">
    <cfRule type="cellIs" dxfId="105" priority="139" operator="equal">
      <formula>"û"</formula>
    </cfRule>
  </conditionalFormatting>
  <conditionalFormatting sqref="F130">
    <cfRule type="cellIs" dxfId="104" priority="138" operator="equal">
      <formula>"ü"</formula>
    </cfRule>
  </conditionalFormatting>
  <conditionalFormatting sqref="D133">
    <cfRule type="cellIs" dxfId="103" priority="135" operator="equal">
      <formula>"û"</formula>
    </cfRule>
  </conditionalFormatting>
  <conditionalFormatting sqref="E133">
    <cfRule type="cellIs" dxfId="102" priority="134" operator="equal">
      <formula>"û"</formula>
    </cfRule>
  </conditionalFormatting>
  <conditionalFormatting sqref="E133">
    <cfRule type="cellIs" dxfId="101" priority="133" operator="equal">
      <formula>"ü"</formula>
    </cfRule>
  </conditionalFormatting>
  <conditionalFormatting sqref="F133">
    <cfRule type="cellIs" dxfId="100" priority="132" operator="equal">
      <formula>"û"</formula>
    </cfRule>
  </conditionalFormatting>
  <conditionalFormatting sqref="E136">
    <cfRule type="cellIs" dxfId="99" priority="126" operator="equal">
      <formula>"û"</formula>
    </cfRule>
  </conditionalFormatting>
  <conditionalFormatting sqref="E136">
    <cfRule type="cellIs" dxfId="98" priority="125" operator="equal">
      <formula>"ü"</formula>
    </cfRule>
  </conditionalFormatting>
  <conditionalFormatting sqref="E137">
    <cfRule type="cellIs" dxfId="97" priority="124" operator="equal">
      <formula>"û"</formula>
    </cfRule>
  </conditionalFormatting>
  <conditionalFormatting sqref="E137">
    <cfRule type="cellIs" dxfId="96" priority="123" operator="equal">
      <formula>"ü"</formula>
    </cfRule>
  </conditionalFormatting>
  <conditionalFormatting sqref="E138">
    <cfRule type="cellIs" dxfId="95" priority="122" operator="equal">
      <formula>"û"</formula>
    </cfRule>
  </conditionalFormatting>
  <conditionalFormatting sqref="E138">
    <cfRule type="cellIs" dxfId="94" priority="121" operator="equal">
      <formula>"ü"</formula>
    </cfRule>
  </conditionalFormatting>
  <conditionalFormatting sqref="F139:F140">
    <cfRule type="cellIs" dxfId="93" priority="120" operator="equal">
      <formula>"û"</formula>
    </cfRule>
  </conditionalFormatting>
  <conditionalFormatting sqref="F139:F140">
    <cfRule type="cellIs" dxfId="92" priority="119" operator="equal">
      <formula>"ü"</formula>
    </cfRule>
  </conditionalFormatting>
  <conditionalFormatting sqref="F136">
    <cfRule type="cellIs" dxfId="91" priority="118" operator="equal">
      <formula>"û"</formula>
    </cfRule>
  </conditionalFormatting>
  <conditionalFormatting sqref="F136">
    <cfRule type="cellIs" dxfId="90" priority="117" operator="equal">
      <formula>"ü"</formula>
    </cfRule>
  </conditionalFormatting>
  <conditionalFormatting sqref="F137">
    <cfRule type="cellIs" dxfId="89" priority="116" operator="equal">
      <formula>"û"</formula>
    </cfRule>
  </conditionalFormatting>
  <conditionalFormatting sqref="F137">
    <cfRule type="cellIs" dxfId="88" priority="115" operator="equal">
      <formula>"ü"</formula>
    </cfRule>
  </conditionalFormatting>
  <conditionalFormatting sqref="F138">
    <cfRule type="cellIs" dxfId="87" priority="114" operator="equal">
      <formula>"û"</formula>
    </cfRule>
  </conditionalFormatting>
  <conditionalFormatting sqref="F138">
    <cfRule type="cellIs" dxfId="86" priority="113" operator="equal">
      <formula>"ü"</formula>
    </cfRule>
  </conditionalFormatting>
  <conditionalFormatting sqref="E115">
    <cfRule type="cellIs" dxfId="85" priority="107" operator="equal">
      <formula>"û"</formula>
    </cfRule>
  </conditionalFormatting>
  <conditionalFormatting sqref="E115">
    <cfRule type="cellIs" dxfId="84" priority="106" operator="equal">
      <formula>"ü"</formula>
    </cfRule>
  </conditionalFormatting>
  <conditionalFormatting sqref="D141:D142">
    <cfRule type="cellIs" dxfId="83" priority="110" operator="equal">
      <formula>"û"</formula>
    </cfRule>
  </conditionalFormatting>
  <conditionalFormatting sqref="F141">
    <cfRule type="cellIs" dxfId="82" priority="109" operator="equal">
      <formula>"û"</formula>
    </cfRule>
  </conditionalFormatting>
  <conditionalFormatting sqref="F141">
    <cfRule type="cellIs" dxfId="81" priority="108" operator="equal">
      <formula>"ü"</formula>
    </cfRule>
  </conditionalFormatting>
  <conditionalFormatting sqref="F115">
    <cfRule type="cellIs" dxfId="80" priority="103" operator="equal">
      <formula>"û"</formula>
    </cfRule>
  </conditionalFormatting>
  <conditionalFormatting sqref="F142">
    <cfRule type="cellIs" dxfId="79" priority="101" operator="equal">
      <formula>"û"</formula>
    </cfRule>
  </conditionalFormatting>
  <conditionalFormatting sqref="F142">
    <cfRule type="cellIs" dxfId="78" priority="100" operator="equal">
      <formula>"ü"</formula>
    </cfRule>
  </conditionalFormatting>
  <conditionalFormatting sqref="D134">
    <cfRule type="cellIs" dxfId="77" priority="99" operator="equal">
      <formula>"û"</formula>
    </cfRule>
  </conditionalFormatting>
  <conditionalFormatting sqref="F134">
    <cfRule type="cellIs" dxfId="76" priority="96" operator="equal">
      <formula>"û"</formula>
    </cfRule>
  </conditionalFormatting>
  <conditionalFormatting sqref="F134">
    <cfRule type="cellIs" dxfId="75" priority="95" operator="equal">
      <formula>"ü"</formula>
    </cfRule>
  </conditionalFormatting>
  <conditionalFormatting sqref="E134">
    <cfRule type="cellIs" dxfId="74" priority="98" operator="equal">
      <formula>"û"</formula>
    </cfRule>
  </conditionalFormatting>
  <conditionalFormatting sqref="E134">
    <cfRule type="cellIs" dxfId="73" priority="97" operator="equal">
      <formula>"ü"</formula>
    </cfRule>
  </conditionalFormatting>
  <conditionalFormatting sqref="F16">
    <cfRule type="cellIs" dxfId="72" priority="91" operator="equal">
      <formula>"û"</formula>
    </cfRule>
  </conditionalFormatting>
  <conditionalFormatting sqref="F16">
    <cfRule type="cellIs" dxfId="71" priority="90" operator="equal">
      <formula>"ü"</formula>
    </cfRule>
  </conditionalFormatting>
  <conditionalFormatting sqref="F34">
    <cfRule type="cellIs" dxfId="70" priority="86" operator="equal">
      <formula>"û"</formula>
    </cfRule>
  </conditionalFormatting>
  <conditionalFormatting sqref="F34">
    <cfRule type="cellIs" dxfId="69" priority="85" operator="equal">
      <formula>"ü"</formula>
    </cfRule>
  </conditionalFormatting>
  <conditionalFormatting sqref="F42">
    <cfRule type="cellIs" dxfId="68" priority="81" operator="equal">
      <formula>"û"</formula>
    </cfRule>
  </conditionalFormatting>
  <conditionalFormatting sqref="F42">
    <cfRule type="cellIs" dxfId="67" priority="80" operator="equal">
      <formula>"ü"</formula>
    </cfRule>
  </conditionalFormatting>
  <conditionalFormatting sqref="F53">
    <cfRule type="cellIs" dxfId="66" priority="76" operator="equal">
      <formula>"û"</formula>
    </cfRule>
  </conditionalFormatting>
  <conditionalFormatting sqref="F53">
    <cfRule type="cellIs" dxfId="65" priority="75" operator="equal">
      <formula>"ü"</formula>
    </cfRule>
  </conditionalFormatting>
  <conditionalFormatting sqref="F62">
    <cfRule type="cellIs" dxfId="64" priority="71" operator="equal">
      <formula>"û"</formula>
    </cfRule>
  </conditionalFormatting>
  <conditionalFormatting sqref="F62">
    <cfRule type="cellIs" dxfId="63" priority="70" operator="equal">
      <formula>"ü"</formula>
    </cfRule>
  </conditionalFormatting>
  <conditionalFormatting sqref="F92">
    <cfRule type="cellIs" dxfId="62" priority="61" operator="equal">
      <formula>"û"</formula>
    </cfRule>
  </conditionalFormatting>
  <conditionalFormatting sqref="F92">
    <cfRule type="cellIs" dxfId="61" priority="60" operator="equal">
      <formula>"ü"</formula>
    </cfRule>
  </conditionalFormatting>
  <conditionalFormatting sqref="F106">
    <cfRule type="cellIs" dxfId="60" priority="56" operator="equal">
      <formula>"û"</formula>
    </cfRule>
  </conditionalFormatting>
  <conditionalFormatting sqref="F106">
    <cfRule type="cellIs" dxfId="59" priority="55" operator="equal">
      <formula>"ü"</formula>
    </cfRule>
  </conditionalFormatting>
  <conditionalFormatting sqref="F116">
    <cfRule type="cellIs" dxfId="58" priority="51" operator="equal">
      <formula>"û"</formula>
    </cfRule>
  </conditionalFormatting>
  <conditionalFormatting sqref="F116">
    <cfRule type="cellIs" dxfId="57" priority="50" operator="equal">
      <formula>"ü"</formula>
    </cfRule>
  </conditionalFormatting>
  <conditionalFormatting sqref="F135">
    <cfRule type="cellIs" dxfId="56" priority="46" operator="equal">
      <formula>"û"</formula>
    </cfRule>
  </conditionalFormatting>
  <conditionalFormatting sqref="F135">
    <cfRule type="cellIs" dxfId="55" priority="45" operator="equal">
      <formula>"ü"</formula>
    </cfRule>
  </conditionalFormatting>
  <conditionalFormatting sqref="E71">
    <cfRule type="cellIs" dxfId="54" priority="43" operator="equal">
      <formula>"û"</formula>
    </cfRule>
  </conditionalFormatting>
  <conditionalFormatting sqref="D71">
    <cfRule type="cellIs" dxfId="53" priority="44" operator="equal">
      <formula>"û"</formula>
    </cfRule>
  </conditionalFormatting>
  <conditionalFormatting sqref="E71">
    <cfRule type="cellIs" dxfId="52" priority="42" operator="equal">
      <formula>"ü"</formula>
    </cfRule>
  </conditionalFormatting>
  <conditionalFormatting sqref="F71">
    <cfRule type="cellIs" dxfId="51" priority="41" operator="equal">
      <formula>"û"</formula>
    </cfRule>
  </conditionalFormatting>
  <conditionalFormatting sqref="F71">
    <cfRule type="cellIs" dxfId="50" priority="40" operator="equal">
      <formula>"ü"</formula>
    </cfRule>
  </conditionalFormatting>
  <conditionalFormatting sqref="D72">
    <cfRule type="cellIs" dxfId="49" priority="39" operator="equal">
      <formula>"û"</formula>
    </cfRule>
  </conditionalFormatting>
  <conditionalFormatting sqref="E72">
    <cfRule type="cellIs" dxfId="48" priority="30" operator="equal">
      <formula>"û"</formula>
    </cfRule>
  </conditionalFormatting>
  <conditionalFormatting sqref="E72">
    <cfRule type="cellIs" dxfId="47" priority="29" operator="equal">
      <formula>"ü"</formula>
    </cfRule>
  </conditionalFormatting>
  <conditionalFormatting sqref="F72">
    <cfRule type="cellIs" dxfId="46" priority="28" operator="equal">
      <formula>"û"</formula>
    </cfRule>
  </conditionalFormatting>
  <conditionalFormatting sqref="F72">
    <cfRule type="cellIs" dxfId="45" priority="27" operator="equal">
      <formula>"ü"</formula>
    </cfRule>
  </conditionalFormatting>
  <conditionalFormatting sqref="F75">
    <cfRule type="cellIs" dxfId="44" priority="23" operator="equal">
      <formula>"û"</formula>
    </cfRule>
  </conditionalFormatting>
  <conditionalFormatting sqref="F75">
    <cfRule type="cellIs" dxfId="43" priority="22" operator="equal">
      <formula>"ü"</formula>
    </cfRule>
  </conditionalFormatting>
  <conditionalFormatting sqref="D16">
    <cfRule type="cellIs" dxfId="42" priority="10" operator="equal">
      <formula>"û"</formula>
    </cfRule>
  </conditionalFormatting>
  <conditionalFormatting sqref="D34">
    <cfRule type="cellIs" dxfId="41" priority="9" operator="equal">
      <formula>"û"</formula>
    </cfRule>
  </conditionalFormatting>
  <conditionalFormatting sqref="D42">
    <cfRule type="cellIs" dxfId="40" priority="8" operator="equal">
      <formula>"û"</formula>
    </cfRule>
  </conditionalFormatting>
  <conditionalFormatting sqref="D53">
    <cfRule type="cellIs" dxfId="39" priority="7" operator="equal">
      <formula>"û"</formula>
    </cfRule>
  </conditionalFormatting>
  <conditionalFormatting sqref="D62">
    <cfRule type="cellIs" dxfId="38" priority="6" operator="equal">
      <formula>"û"</formula>
    </cfRule>
  </conditionalFormatting>
  <conditionalFormatting sqref="D75">
    <cfRule type="cellIs" dxfId="37" priority="5" operator="equal">
      <formula>"û"</formula>
    </cfRule>
  </conditionalFormatting>
  <conditionalFormatting sqref="D92">
    <cfRule type="cellIs" dxfId="36" priority="4" operator="equal">
      <formula>"û"</formula>
    </cfRule>
  </conditionalFormatting>
  <conditionalFormatting sqref="D106">
    <cfRule type="cellIs" dxfId="35" priority="3" operator="equal">
      <formula>"û"</formula>
    </cfRule>
  </conditionalFormatting>
  <conditionalFormatting sqref="D116">
    <cfRule type="cellIs" dxfId="34" priority="2" operator="equal">
      <formula>"û"</formula>
    </cfRule>
  </conditionalFormatting>
  <conditionalFormatting sqref="D135">
    <cfRule type="cellIs" dxfId="33" priority="1" operator="equal">
      <formula>"û"</formula>
    </cfRule>
  </conditionalFormatting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Keys!$A$2:$A$4</xm:f>
          </x14:formula1>
          <xm:sqref>C43:C48 C35:C37 C9:C11 C76:C82 C17:C29 C54:C57 C63:C67 C129:C130 C93:C101 C107:C111 C124:C125 C86:C87 C7 C15 C33 C41 C52 C61 C71 C91 C105 C115 C134 C136:C138 C74 C117:C120</xm:sqref>
        </x14:dataValidation>
        <x14:dataValidation type="list" allowBlank="1" showInputMessage="1" showErrorMessage="1" xr:uid="{00000000-0002-0000-0300-000001000000}">
          <x14:formula1>
            <xm:f>Keys!$A$9:$A$12</xm:f>
          </x14:formula1>
          <xm:sqref>C8 C16 C34 C42 C53 C62 C75 C92 C106 C116 C135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2:G14"/>
  <sheetViews>
    <sheetView workbookViewId="0">
      <selection activeCell="D4" sqref="D4"/>
    </sheetView>
  </sheetViews>
  <sheetFormatPr defaultColWidth="9.08984375" defaultRowHeight="14.5" x14ac:dyDescent="0.35"/>
  <cols>
    <col min="1" max="2" width="4.54296875" style="197" customWidth="1"/>
    <col min="3" max="3" width="45" style="197" customWidth="1"/>
    <col min="4" max="4" width="74" style="198" customWidth="1"/>
    <col min="5" max="5" width="12.453125" style="197" customWidth="1"/>
    <col min="6" max="6" width="67.6328125" style="198" customWidth="1"/>
    <col min="7" max="7" width="12.08984375" style="198" hidden="1" customWidth="1"/>
    <col min="8" max="16384" width="9.08984375" style="197"/>
  </cols>
  <sheetData>
    <row r="2" spans="2:5" s="198" customFormat="1" ht="43.5" customHeight="1" x14ac:dyDescent="0.35">
      <c r="B2" s="196" t="s">
        <v>0</v>
      </c>
      <c r="C2" s="197"/>
      <c r="E2" s="197"/>
    </row>
    <row r="4" spans="2:5" ht="22" customHeight="1" x14ac:dyDescent="0.35">
      <c r="B4" s="199">
        <v>1.1000000000000001</v>
      </c>
      <c r="C4" s="200" t="s">
        <v>511</v>
      </c>
      <c r="D4" s="71"/>
    </row>
    <row r="6" spans="2:5" ht="22" customHeight="1" x14ac:dyDescent="0.35">
      <c r="B6" s="199">
        <v>1.2</v>
      </c>
      <c r="C6" s="200" t="s">
        <v>499</v>
      </c>
      <c r="D6" s="71"/>
    </row>
    <row r="7" spans="2:5" ht="10" customHeight="1" x14ac:dyDescent="0.35"/>
    <row r="8" spans="2:5" ht="22" customHeight="1" x14ac:dyDescent="0.35">
      <c r="B8" s="199"/>
      <c r="C8" s="200" t="s">
        <v>532</v>
      </c>
      <c r="D8" s="71"/>
    </row>
    <row r="9" spans="2:5" ht="10" customHeight="1" x14ac:dyDescent="0.35"/>
    <row r="10" spans="2:5" ht="22" customHeight="1" x14ac:dyDescent="0.35">
      <c r="B10" s="199"/>
      <c r="C10" s="200" t="s">
        <v>533</v>
      </c>
      <c r="D10" s="71"/>
    </row>
    <row r="11" spans="2:5" ht="18" customHeight="1" x14ac:dyDescent="0.35">
      <c r="C11" s="197" t="s">
        <v>512</v>
      </c>
    </row>
    <row r="12" spans="2:5" ht="18" customHeight="1" x14ac:dyDescent="0.35"/>
    <row r="13" spans="2:5" ht="22" customHeight="1" x14ac:dyDescent="0.35">
      <c r="B13" s="199">
        <v>1.3</v>
      </c>
      <c r="C13" s="200" t="s">
        <v>500</v>
      </c>
      <c r="D13" s="71"/>
    </row>
    <row r="14" spans="2:5" ht="18" customHeight="1" x14ac:dyDescent="0.35">
      <c r="C14" s="197" t="s">
        <v>501</v>
      </c>
    </row>
  </sheetData>
  <sheetProtection algorithmName="SHA-512" hashValue="BtZ/dggGTlZx+1qY+aHheslAwhQy906UCdIKOVgpmJN6tP5pzbHONd9KoMr6KZ55T7VcJP/TM50hh9IUBfHwzQ==" saltValue="6qhaSVPivsp3WtAomGUUYA==" spinCount="100000" sheet="1" objects="1" scenarios="1" selectLockedCells="1"/>
  <conditionalFormatting sqref="E1:E2">
    <cfRule type="cellIs" dxfId="32" priority="173" operator="equal">
      <formula>"û"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FFB047"/>
  </sheetPr>
  <dimension ref="A1:P37"/>
  <sheetViews>
    <sheetView workbookViewId="0">
      <selection activeCell="C9" sqref="C9"/>
    </sheetView>
  </sheetViews>
  <sheetFormatPr defaultColWidth="8.90625" defaultRowHeight="14.5" x14ac:dyDescent="0.35"/>
  <cols>
    <col min="1" max="1" width="4.54296875" style="63" customWidth="1"/>
    <col min="2" max="2" width="22.36328125" style="63" customWidth="1"/>
    <col min="3" max="3" width="72.36328125" style="63" customWidth="1"/>
    <col min="4" max="4" width="16.08984375" style="63" bestFit="1" customWidth="1"/>
    <col min="5" max="5" width="72.36328125" style="63" hidden="1" customWidth="1"/>
    <col min="6" max="6" width="49.81640625" style="63" hidden="1" customWidth="1"/>
    <col min="7" max="7" width="62.90625" style="63" hidden="1" customWidth="1"/>
    <col min="8" max="8" width="21.6328125" style="63" customWidth="1"/>
    <col min="9" max="10" width="17.08984375" style="63" customWidth="1"/>
    <col min="11" max="11" width="46.90625" style="63" customWidth="1"/>
    <col min="12" max="12" width="36.36328125" style="63" customWidth="1"/>
    <col min="13" max="13" width="14.36328125" style="63" customWidth="1"/>
    <col min="14" max="14" width="4.54296875" style="63" customWidth="1"/>
    <col min="15" max="15" width="12.54296875" style="63" customWidth="1"/>
    <col min="16" max="16" width="8.90625" style="63" hidden="1" customWidth="1"/>
    <col min="17" max="16384" width="8.90625" style="63"/>
  </cols>
  <sheetData>
    <row r="1" spans="1:16" s="43" customFormat="1" x14ac:dyDescent="0.35">
      <c r="I1" s="44"/>
    </row>
    <row r="2" spans="1:16" s="51" customFormat="1" ht="32" x14ac:dyDescent="0.35">
      <c r="A2" s="43"/>
      <c r="B2" s="45" t="s">
        <v>429</v>
      </c>
    </row>
    <row r="3" spans="1:16" s="43" customFormat="1" ht="162.65" hidden="1" customHeight="1" x14ac:dyDescent="0.35">
      <c r="H3" s="44"/>
      <c r="I3" s="44"/>
      <c r="J3" s="44"/>
      <c r="K3" s="44"/>
    </row>
    <row r="4" spans="1:16" s="43" customFormat="1" ht="26" x14ac:dyDescent="0.6">
      <c r="B4" s="60" t="s">
        <v>514</v>
      </c>
      <c r="C4" s="61"/>
      <c r="D4" s="61"/>
      <c r="E4" s="61"/>
      <c r="F4" s="61"/>
      <c r="G4" s="61"/>
      <c r="H4" s="44"/>
      <c r="I4" s="44"/>
      <c r="J4" s="44"/>
      <c r="K4" s="44"/>
    </row>
    <row r="5" spans="1:16" x14ac:dyDescent="0.35">
      <c r="A5" s="43"/>
    </row>
    <row r="6" spans="1:16" ht="15" thickBot="1" x14ac:dyDescent="0.4">
      <c r="A6" s="43"/>
      <c r="B6" s="63" t="s">
        <v>432</v>
      </c>
    </row>
    <row r="7" spans="1:16" ht="18" customHeight="1" thickBot="1" x14ac:dyDescent="0.4">
      <c r="A7" s="62"/>
      <c r="E7" s="205" t="s">
        <v>516</v>
      </c>
      <c r="F7" s="206"/>
      <c r="G7" s="207"/>
    </row>
    <row r="8" spans="1:16" ht="59.4" customHeight="1" thickBot="1" x14ac:dyDescent="0.4">
      <c r="B8" s="181" t="s">
        <v>508</v>
      </c>
      <c r="C8" s="182" t="s">
        <v>537</v>
      </c>
      <c r="D8" s="182" t="s">
        <v>513</v>
      </c>
      <c r="E8" s="188" t="s">
        <v>530</v>
      </c>
      <c r="F8" s="188" t="s">
        <v>517</v>
      </c>
      <c r="G8" s="188" t="s">
        <v>498</v>
      </c>
      <c r="H8" s="183" t="s">
        <v>433</v>
      </c>
      <c r="I8" s="184" t="s">
        <v>496</v>
      </c>
      <c r="J8" s="184" t="s">
        <v>497</v>
      </c>
      <c r="K8" s="185" t="s">
        <v>531</v>
      </c>
      <c r="L8" s="186" t="s">
        <v>475</v>
      </c>
      <c r="M8" s="187" t="s">
        <v>507</v>
      </c>
      <c r="O8" s="127" t="s">
        <v>439</v>
      </c>
    </row>
    <row r="9" spans="1:16" ht="17" customHeight="1" x14ac:dyDescent="0.35">
      <c r="B9" s="162" t="s">
        <v>440</v>
      </c>
      <c r="C9" s="163"/>
      <c r="D9" s="170"/>
      <c r="E9" s="163"/>
      <c r="F9" s="163"/>
      <c r="G9" s="163" t="str">
        <f>IF( D9=" ", " ", IF( D9="Replacing", Keys!$AA$1, " "))</f>
        <v xml:space="preserve"> </v>
      </c>
      <c r="H9" s="190"/>
      <c r="I9" s="164"/>
      <c r="J9" s="164"/>
      <c r="K9" s="164"/>
      <c r="L9" s="164"/>
      <c r="M9" s="165"/>
      <c r="O9" s="129">
        <f>LEN(C9)</f>
        <v>0</v>
      </c>
      <c r="P9" s="63">
        <f>IF(O9=0,0,1)</f>
        <v>0</v>
      </c>
    </row>
    <row r="10" spans="1:16" ht="17" customHeight="1" x14ac:dyDescent="0.35">
      <c r="B10" s="128" t="s">
        <v>441</v>
      </c>
      <c r="C10" s="142"/>
      <c r="D10" s="171"/>
      <c r="E10" s="180"/>
      <c r="F10" s="180"/>
      <c r="G10" s="142" t="str">
        <f>IF( D10=" ", " ", IF( D10="Replacing", Keys!$AA$1, " "))</f>
        <v xml:space="preserve"> </v>
      </c>
      <c r="H10" s="191"/>
      <c r="I10" s="143"/>
      <c r="J10" s="143"/>
      <c r="K10" s="143"/>
      <c r="L10" s="143"/>
      <c r="M10" s="144"/>
      <c r="O10" s="129">
        <f t="shared" ref="O10:O33" si="0">LEN(C10)</f>
        <v>0</v>
      </c>
    </row>
    <row r="11" spans="1:16" ht="17" customHeight="1" x14ac:dyDescent="0.35">
      <c r="B11" s="128" t="s">
        <v>442</v>
      </c>
      <c r="C11" s="142"/>
      <c r="D11" s="171"/>
      <c r="E11" s="180"/>
      <c r="F11" s="180"/>
      <c r="G11" s="142" t="str">
        <f>IF( D11=" ", " ", IF( D11="Replacing", Keys!$AA$1, " "))</f>
        <v xml:space="preserve"> </v>
      </c>
      <c r="H11" s="191"/>
      <c r="I11" s="143"/>
      <c r="J11" s="143"/>
      <c r="K11" s="143"/>
      <c r="L11" s="143"/>
      <c r="M11" s="144"/>
      <c r="O11" s="129">
        <f t="shared" si="0"/>
        <v>0</v>
      </c>
    </row>
    <row r="12" spans="1:16" ht="17" customHeight="1" x14ac:dyDescent="0.35">
      <c r="A12" s="62"/>
      <c r="B12" s="128" t="s">
        <v>443</v>
      </c>
      <c r="C12" s="142"/>
      <c r="D12" s="171"/>
      <c r="E12" s="180"/>
      <c r="F12" s="180"/>
      <c r="G12" s="142" t="str">
        <f>IF( D12=" ", " ", IF( D12="Replacing", Keys!$AA$1, " "))</f>
        <v xml:space="preserve"> </v>
      </c>
      <c r="H12" s="191"/>
      <c r="I12" s="143"/>
      <c r="J12" s="143"/>
      <c r="K12" s="143"/>
      <c r="L12" s="143"/>
      <c r="M12" s="144"/>
      <c r="O12" s="129">
        <f t="shared" si="0"/>
        <v>0</v>
      </c>
    </row>
    <row r="13" spans="1:16" ht="17" customHeight="1" thickBot="1" x14ac:dyDescent="0.4">
      <c r="B13" s="130" t="s">
        <v>444</v>
      </c>
      <c r="C13" s="145"/>
      <c r="D13" s="172"/>
      <c r="E13" s="189"/>
      <c r="F13" s="189"/>
      <c r="G13" s="145" t="str">
        <f>IF( D13=" ", " ", IF( D13="Replacing", Keys!$AA$1, " "))</f>
        <v xml:space="preserve"> </v>
      </c>
      <c r="H13" s="192"/>
      <c r="I13" s="146"/>
      <c r="J13" s="146"/>
      <c r="K13" s="146"/>
      <c r="L13" s="146"/>
      <c r="M13" s="147"/>
      <c r="O13" s="131">
        <f t="shared" si="0"/>
        <v>0</v>
      </c>
    </row>
    <row r="14" spans="1:16" ht="17" customHeight="1" x14ac:dyDescent="0.35">
      <c r="B14" s="166" t="s">
        <v>445</v>
      </c>
      <c r="C14" s="167"/>
      <c r="D14" s="173"/>
      <c r="E14" s="163"/>
      <c r="F14" s="163"/>
      <c r="G14" s="163" t="str">
        <f>IF( D14=" ", " ", IF( D14="Replacing", Keys!$AA$1, " "))</f>
        <v xml:space="preserve"> </v>
      </c>
      <c r="H14" s="193"/>
      <c r="I14" s="168"/>
      <c r="J14" s="168"/>
      <c r="K14" s="168"/>
      <c r="L14" s="168"/>
      <c r="M14" s="169"/>
      <c r="O14" s="129">
        <f t="shared" si="0"/>
        <v>0</v>
      </c>
    </row>
    <row r="15" spans="1:16" ht="17" customHeight="1" x14ac:dyDescent="0.35">
      <c r="B15" s="132" t="s">
        <v>446</v>
      </c>
      <c r="C15" s="148"/>
      <c r="D15" s="174"/>
      <c r="E15" s="180"/>
      <c r="F15" s="180"/>
      <c r="G15" s="142" t="str">
        <f>IF( D15=" ", " ", IF( D15="Replacing", Keys!$AA$1, " "))</f>
        <v xml:space="preserve"> </v>
      </c>
      <c r="H15" s="194"/>
      <c r="I15" s="149"/>
      <c r="J15" s="149"/>
      <c r="K15" s="149"/>
      <c r="L15" s="149"/>
      <c r="M15" s="150"/>
      <c r="O15" s="129">
        <f t="shared" si="0"/>
        <v>0</v>
      </c>
    </row>
    <row r="16" spans="1:16" ht="17" customHeight="1" x14ac:dyDescent="0.35">
      <c r="B16" s="132" t="s">
        <v>447</v>
      </c>
      <c r="C16" s="148"/>
      <c r="D16" s="174"/>
      <c r="E16" s="180"/>
      <c r="F16" s="180"/>
      <c r="G16" s="142" t="str">
        <f>IF( D16=" ", " ", IF( D16="Replacing", Keys!$AA$1, " "))</f>
        <v xml:space="preserve"> </v>
      </c>
      <c r="H16" s="194"/>
      <c r="I16" s="149"/>
      <c r="J16" s="149"/>
      <c r="K16" s="149"/>
      <c r="L16" s="149"/>
      <c r="M16" s="150"/>
      <c r="O16" s="129">
        <f t="shared" si="0"/>
        <v>0</v>
      </c>
    </row>
    <row r="17" spans="1:15" ht="17" customHeight="1" x14ac:dyDescent="0.35">
      <c r="B17" s="132" t="s">
        <v>448</v>
      </c>
      <c r="C17" s="148"/>
      <c r="D17" s="174"/>
      <c r="E17" s="180"/>
      <c r="F17" s="180"/>
      <c r="G17" s="142" t="str">
        <f>IF( D17=" ", " ", IF( D17="Replacing", Keys!$AA$1, " "))</f>
        <v xml:space="preserve"> </v>
      </c>
      <c r="H17" s="194"/>
      <c r="I17" s="149"/>
      <c r="J17" s="149"/>
      <c r="K17" s="149"/>
      <c r="L17" s="149"/>
      <c r="M17" s="150"/>
      <c r="O17" s="129">
        <f t="shared" si="0"/>
        <v>0</v>
      </c>
    </row>
    <row r="18" spans="1:15" ht="17" customHeight="1" thickBot="1" x14ac:dyDescent="0.4">
      <c r="A18" s="62"/>
      <c r="B18" s="133" t="s">
        <v>449</v>
      </c>
      <c r="C18" s="151"/>
      <c r="D18" s="175"/>
      <c r="E18" s="189"/>
      <c r="F18" s="189"/>
      <c r="G18" s="145" t="str">
        <f>IF( D18=" ", " ", IF( D18="Replacing", Keys!$AA$1, " "))</f>
        <v xml:space="preserve"> </v>
      </c>
      <c r="H18" s="195"/>
      <c r="I18" s="152"/>
      <c r="J18" s="152"/>
      <c r="K18" s="152"/>
      <c r="L18" s="152"/>
      <c r="M18" s="153"/>
      <c r="O18" s="131">
        <f t="shared" si="0"/>
        <v>0</v>
      </c>
    </row>
    <row r="19" spans="1:15" ht="17" hidden="1" customHeight="1" x14ac:dyDescent="0.35">
      <c r="B19" s="162" t="s">
        <v>450</v>
      </c>
      <c r="C19" s="167"/>
      <c r="D19" s="173"/>
      <c r="E19" s="163"/>
      <c r="F19" s="163"/>
      <c r="G19" s="163" t="str">
        <f>IF( D19=" ", " ", IF( D19="Replacing", Keys!$AA$1, " "))</f>
        <v xml:space="preserve"> </v>
      </c>
      <c r="H19" s="193"/>
      <c r="I19" s="168"/>
      <c r="J19" s="168"/>
      <c r="K19" s="168"/>
      <c r="L19" s="168"/>
      <c r="M19" s="169"/>
      <c r="O19" s="129">
        <f t="shared" si="0"/>
        <v>0</v>
      </c>
    </row>
    <row r="20" spans="1:15" ht="17" hidden="1" customHeight="1" x14ac:dyDescent="0.35">
      <c r="B20" s="128" t="s">
        <v>451</v>
      </c>
      <c r="C20" s="148"/>
      <c r="D20" s="174"/>
      <c r="E20" s="180"/>
      <c r="F20" s="180"/>
      <c r="G20" s="142" t="str">
        <f>IF( D20=" ", " ", IF( D20="Replacing", Keys!$AA$1, " "))</f>
        <v xml:space="preserve"> </v>
      </c>
      <c r="H20" s="194"/>
      <c r="I20" s="149"/>
      <c r="J20" s="149"/>
      <c r="K20" s="149"/>
      <c r="L20" s="149"/>
      <c r="M20" s="150"/>
      <c r="O20" s="129">
        <f t="shared" si="0"/>
        <v>0</v>
      </c>
    </row>
    <row r="21" spans="1:15" ht="17" hidden="1" customHeight="1" x14ac:dyDescent="0.35">
      <c r="B21" s="128" t="s">
        <v>452</v>
      </c>
      <c r="C21" s="148"/>
      <c r="D21" s="174"/>
      <c r="E21" s="180"/>
      <c r="F21" s="180"/>
      <c r="G21" s="142" t="str">
        <f>IF( D21=" ", " ", IF( D21="Replacing", Keys!$AA$1, " "))</f>
        <v xml:space="preserve"> </v>
      </c>
      <c r="H21" s="194"/>
      <c r="I21" s="149"/>
      <c r="J21" s="149"/>
      <c r="K21" s="149"/>
      <c r="L21" s="149"/>
      <c r="M21" s="150"/>
      <c r="O21" s="129">
        <f t="shared" si="0"/>
        <v>0</v>
      </c>
    </row>
    <row r="22" spans="1:15" ht="17" hidden="1" customHeight="1" x14ac:dyDescent="0.35">
      <c r="B22" s="128" t="s">
        <v>453</v>
      </c>
      <c r="C22" s="148"/>
      <c r="D22" s="174"/>
      <c r="E22" s="180"/>
      <c r="F22" s="180"/>
      <c r="G22" s="142" t="str">
        <f>IF( D22=" ", " ", IF( D22="Replacing", Keys!$AA$1, " "))</f>
        <v xml:space="preserve"> </v>
      </c>
      <c r="H22" s="194"/>
      <c r="I22" s="149"/>
      <c r="J22" s="149"/>
      <c r="K22" s="149"/>
      <c r="L22" s="149"/>
      <c r="M22" s="150"/>
      <c r="O22" s="129">
        <f t="shared" si="0"/>
        <v>0</v>
      </c>
    </row>
    <row r="23" spans="1:15" ht="17" hidden="1" customHeight="1" thickBot="1" x14ac:dyDescent="0.4">
      <c r="B23" s="130" t="s">
        <v>454</v>
      </c>
      <c r="C23" s="151"/>
      <c r="D23" s="175"/>
      <c r="E23" s="189"/>
      <c r="F23" s="189"/>
      <c r="G23" s="145" t="str">
        <f>IF( D23=" ", " ", IF( D23="Replacing", Keys!$AA$1, " "))</f>
        <v xml:space="preserve"> </v>
      </c>
      <c r="H23" s="195"/>
      <c r="I23" s="152"/>
      <c r="J23" s="152"/>
      <c r="K23" s="152"/>
      <c r="L23" s="152"/>
      <c r="M23" s="153"/>
      <c r="O23" s="131">
        <f t="shared" si="0"/>
        <v>0</v>
      </c>
    </row>
    <row r="24" spans="1:15" ht="17" hidden="1" customHeight="1" x14ac:dyDescent="0.35">
      <c r="A24" s="62"/>
      <c r="B24" s="166" t="s">
        <v>455</v>
      </c>
      <c r="C24" s="167"/>
      <c r="D24" s="173"/>
      <c r="E24" s="163"/>
      <c r="F24" s="163"/>
      <c r="G24" s="163" t="str">
        <f>IF( D24=" ", " ", IF( D24="Replacing", Keys!$AA$1, " "))</f>
        <v xml:space="preserve"> </v>
      </c>
      <c r="H24" s="193"/>
      <c r="I24" s="168"/>
      <c r="J24" s="168"/>
      <c r="K24" s="168"/>
      <c r="L24" s="168"/>
      <c r="M24" s="169"/>
      <c r="O24" s="129">
        <f t="shared" si="0"/>
        <v>0</v>
      </c>
    </row>
    <row r="25" spans="1:15" ht="17" hidden="1" customHeight="1" x14ac:dyDescent="0.35">
      <c r="B25" s="132" t="s">
        <v>456</v>
      </c>
      <c r="C25" s="148"/>
      <c r="D25" s="174"/>
      <c r="E25" s="180"/>
      <c r="F25" s="180"/>
      <c r="G25" s="142" t="str">
        <f>IF( D25=" ", " ", IF( D25="Replacing", Keys!$AA$1, " "))</f>
        <v xml:space="preserve"> </v>
      </c>
      <c r="H25" s="194"/>
      <c r="I25" s="149"/>
      <c r="J25" s="149"/>
      <c r="K25" s="149"/>
      <c r="L25" s="149"/>
      <c r="M25" s="150"/>
      <c r="O25" s="129">
        <f t="shared" si="0"/>
        <v>0</v>
      </c>
    </row>
    <row r="26" spans="1:15" ht="17" hidden="1" customHeight="1" x14ac:dyDescent="0.35">
      <c r="B26" s="132" t="s">
        <v>457</v>
      </c>
      <c r="C26" s="148"/>
      <c r="D26" s="174"/>
      <c r="E26" s="180"/>
      <c r="F26" s="180"/>
      <c r="G26" s="142" t="str">
        <f>IF( D26=" ", " ", IF( D26="Replacing", Keys!$AA$1, " "))</f>
        <v xml:space="preserve"> </v>
      </c>
      <c r="H26" s="194"/>
      <c r="I26" s="149"/>
      <c r="J26" s="149"/>
      <c r="K26" s="149"/>
      <c r="L26" s="149"/>
      <c r="M26" s="150"/>
      <c r="O26" s="129">
        <f t="shared" si="0"/>
        <v>0</v>
      </c>
    </row>
    <row r="27" spans="1:15" ht="17" hidden="1" customHeight="1" x14ac:dyDescent="0.35">
      <c r="B27" s="132" t="s">
        <v>458</v>
      </c>
      <c r="C27" s="148"/>
      <c r="D27" s="174"/>
      <c r="E27" s="180"/>
      <c r="F27" s="180"/>
      <c r="G27" s="142" t="str">
        <f>IF( D27=" ", " ", IF( D27="Replacing", Keys!$AA$1, " "))</f>
        <v xml:space="preserve"> </v>
      </c>
      <c r="H27" s="194"/>
      <c r="I27" s="149"/>
      <c r="J27" s="149"/>
      <c r="K27" s="149"/>
      <c r="L27" s="149"/>
      <c r="M27" s="150"/>
      <c r="O27" s="129">
        <f t="shared" si="0"/>
        <v>0</v>
      </c>
    </row>
    <row r="28" spans="1:15" ht="17" hidden="1" customHeight="1" thickBot="1" x14ac:dyDescent="0.4">
      <c r="B28" s="133" t="s">
        <v>459</v>
      </c>
      <c r="C28" s="151"/>
      <c r="D28" s="175"/>
      <c r="E28" s="189"/>
      <c r="F28" s="189"/>
      <c r="G28" s="145" t="str">
        <f>IF( D28=" ", " ", IF( D28="Replacing", Keys!$AA$1, " "))</f>
        <v xml:space="preserve"> </v>
      </c>
      <c r="H28" s="195"/>
      <c r="I28" s="152"/>
      <c r="J28" s="152"/>
      <c r="K28" s="152"/>
      <c r="L28" s="152"/>
      <c r="M28" s="153"/>
      <c r="O28" s="131">
        <f t="shared" si="0"/>
        <v>0</v>
      </c>
    </row>
    <row r="29" spans="1:15" ht="17" hidden="1" customHeight="1" x14ac:dyDescent="0.35">
      <c r="B29" s="162" t="s">
        <v>460</v>
      </c>
      <c r="C29" s="167"/>
      <c r="D29" s="173"/>
      <c r="E29" s="163"/>
      <c r="F29" s="163"/>
      <c r="G29" s="163" t="str">
        <f>IF( D29=" ", " ", IF( D29="Replacing", Keys!$AA$1, " "))</f>
        <v xml:space="preserve"> </v>
      </c>
      <c r="H29" s="193"/>
      <c r="I29" s="168"/>
      <c r="J29" s="168"/>
      <c r="K29" s="168"/>
      <c r="L29" s="168"/>
      <c r="M29" s="169"/>
      <c r="O29" s="129">
        <f t="shared" si="0"/>
        <v>0</v>
      </c>
    </row>
    <row r="30" spans="1:15" ht="17" hidden="1" customHeight="1" x14ac:dyDescent="0.35">
      <c r="A30" s="62"/>
      <c r="B30" s="128" t="s">
        <v>461</v>
      </c>
      <c r="C30" s="148"/>
      <c r="D30" s="174"/>
      <c r="E30" s="180"/>
      <c r="F30" s="180"/>
      <c r="G30" s="142" t="str">
        <f>IF( D30=" ", " ", IF( D30="Replacing", Keys!$AA$1, " "))</f>
        <v xml:space="preserve"> </v>
      </c>
      <c r="H30" s="194"/>
      <c r="I30" s="149"/>
      <c r="J30" s="149"/>
      <c r="K30" s="149"/>
      <c r="L30" s="149"/>
      <c r="M30" s="150"/>
      <c r="O30" s="129">
        <f t="shared" si="0"/>
        <v>0</v>
      </c>
    </row>
    <row r="31" spans="1:15" ht="17" hidden="1" customHeight="1" x14ac:dyDescent="0.35">
      <c r="B31" s="128" t="s">
        <v>462</v>
      </c>
      <c r="C31" s="148"/>
      <c r="D31" s="174"/>
      <c r="E31" s="180"/>
      <c r="F31" s="180"/>
      <c r="G31" s="142" t="str">
        <f>IF( D31=" ", " ", IF( D31="Replacing", Keys!$AA$1, " "))</f>
        <v xml:space="preserve"> </v>
      </c>
      <c r="H31" s="194"/>
      <c r="I31" s="149"/>
      <c r="J31" s="149"/>
      <c r="K31" s="149"/>
      <c r="L31" s="149"/>
      <c r="M31" s="150"/>
      <c r="O31" s="129">
        <f t="shared" si="0"/>
        <v>0</v>
      </c>
    </row>
    <row r="32" spans="1:15" ht="17" hidden="1" customHeight="1" x14ac:dyDescent="0.35">
      <c r="B32" s="128" t="s">
        <v>463</v>
      </c>
      <c r="C32" s="148"/>
      <c r="D32" s="174"/>
      <c r="E32" s="180"/>
      <c r="F32" s="180"/>
      <c r="G32" s="142" t="str">
        <f>IF( D32=" ", " ", IF( D32="Replacing", Keys!$AA$1, " "))</f>
        <v xml:space="preserve"> </v>
      </c>
      <c r="H32" s="194"/>
      <c r="I32" s="149"/>
      <c r="J32" s="149"/>
      <c r="K32" s="149"/>
      <c r="L32" s="149"/>
      <c r="M32" s="150"/>
      <c r="O32" s="129">
        <f t="shared" si="0"/>
        <v>0</v>
      </c>
    </row>
    <row r="33" spans="2:15" ht="17" hidden="1" customHeight="1" thickBot="1" x14ac:dyDescent="0.4">
      <c r="B33" s="130" t="s">
        <v>464</v>
      </c>
      <c r="C33" s="151"/>
      <c r="D33" s="175"/>
      <c r="E33" s="189"/>
      <c r="F33" s="189"/>
      <c r="G33" s="145" t="str">
        <f>IF( D33=" ", " ", IF( D33="Replacing", Keys!$AA$1, " "))</f>
        <v xml:space="preserve"> </v>
      </c>
      <c r="H33" s="195"/>
      <c r="I33" s="152"/>
      <c r="J33" s="152"/>
      <c r="K33" s="152"/>
      <c r="L33" s="152"/>
      <c r="M33" s="153"/>
      <c r="O33" s="131">
        <f t="shared" si="0"/>
        <v>0</v>
      </c>
    </row>
    <row r="34" spans="2:15" hidden="1" x14ac:dyDescent="0.35"/>
    <row r="36" spans="2:15" s="43" customFormat="1" ht="26" x14ac:dyDescent="0.6">
      <c r="B36" s="60" t="s">
        <v>515</v>
      </c>
      <c r="C36" s="61"/>
      <c r="D36" s="61"/>
      <c r="E36" s="61"/>
      <c r="F36" s="61"/>
      <c r="G36" s="61"/>
      <c r="H36" s="44"/>
      <c r="I36" s="44"/>
      <c r="J36" s="44"/>
      <c r="K36" s="44"/>
    </row>
    <row r="37" spans="2:15" x14ac:dyDescent="0.35">
      <c r="H37" s="134"/>
      <c r="I37" s="134"/>
      <c r="J37" s="134"/>
      <c r="K37" s="134"/>
    </row>
  </sheetData>
  <sheetProtection sheet="1" scenarios="1" formatCells="0" formatColumns="0" formatRows="0" insertColumns="0" insertRows="0" deleteColumns="0" deleteRows="0" selectLockedCells="1"/>
  <mergeCells count="1">
    <mergeCell ref="E7:G7"/>
  </mergeCells>
  <conditionalFormatting sqref="I3:I4">
    <cfRule type="cellIs" dxfId="31" priority="37" operator="equal">
      <formula>"û"</formula>
    </cfRule>
  </conditionalFormatting>
  <conditionalFormatting sqref="O9:O33">
    <cfRule type="cellIs" dxfId="30" priority="36" operator="greaterThan">
      <formula>250</formula>
    </cfRule>
  </conditionalFormatting>
  <conditionalFormatting sqref="I36">
    <cfRule type="cellIs" dxfId="29" priority="34" operator="equal">
      <formula>"û"</formula>
    </cfRule>
  </conditionalFormatting>
  <conditionalFormatting sqref="G10">
    <cfRule type="expression" dxfId="28" priority="29">
      <formula>D10="Replacing"</formula>
    </cfRule>
  </conditionalFormatting>
  <conditionalFormatting sqref="G11">
    <cfRule type="expression" dxfId="27" priority="28">
      <formula>D11="Replacing"</formula>
    </cfRule>
  </conditionalFormatting>
  <conditionalFormatting sqref="G12">
    <cfRule type="expression" dxfId="26" priority="27">
      <formula>D12="Replacing"</formula>
    </cfRule>
  </conditionalFormatting>
  <conditionalFormatting sqref="G13">
    <cfRule type="expression" dxfId="25" priority="26">
      <formula>D13="Replacing"</formula>
    </cfRule>
  </conditionalFormatting>
  <conditionalFormatting sqref="G14">
    <cfRule type="expression" dxfId="24" priority="25">
      <formula>D14="Replacing"</formula>
    </cfRule>
  </conditionalFormatting>
  <conditionalFormatting sqref="G15">
    <cfRule type="expression" dxfId="23" priority="24">
      <formula>D15="Replacing"</formula>
    </cfRule>
  </conditionalFormatting>
  <conditionalFormatting sqref="G16">
    <cfRule type="expression" dxfId="22" priority="23">
      <formula>D16="Replacing"</formula>
    </cfRule>
  </conditionalFormatting>
  <conditionalFormatting sqref="G17">
    <cfRule type="expression" dxfId="21" priority="22">
      <formula>D17="Replacing"</formula>
    </cfRule>
  </conditionalFormatting>
  <conditionalFormatting sqref="G18">
    <cfRule type="expression" dxfId="20" priority="21">
      <formula>D18="Replacing"</formula>
    </cfRule>
  </conditionalFormatting>
  <conditionalFormatting sqref="G19">
    <cfRule type="expression" dxfId="19" priority="20">
      <formula>D19="Replacing"</formula>
    </cfRule>
  </conditionalFormatting>
  <conditionalFormatting sqref="G20">
    <cfRule type="expression" dxfId="18" priority="19">
      <formula>D20="Replacing"</formula>
    </cfRule>
  </conditionalFormatting>
  <conditionalFormatting sqref="G21">
    <cfRule type="expression" dxfId="17" priority="18">
      <formula>D21="Replacing"</formula>
    </cfRule>
  </conditionalFormatting>
  <conditionalFormatting sqref="G22">
    <cfRule type="expression" dxfId="16" priority="17">
      <formula>D22="Replacing"</formula>
    </cfRule>
  </conditionalFormatting>
  <conditionalFormatting sqref="G23">
    <cfRule type="expression" dxfId="15" priority="16">
      <formula>D23="Replacing"</formula>
    </cfRule>
  </conditionalFormatting>
  <conditionalFormatting sqref="G24">
    <cfRule type="expression" dxfId="14" priority="15">
      <formula>D24="Replacing"</formula>
    </cfRule>
  </conditionalFormatting>
  <conditionalFormatting sqref="G25">
    <cfRule type="expression" dxfId="13" priority="14">
      <formula>D25="Replacing"</formula>
    </cfRule>
  </conditionalFormatting>
  <conditionalFormatting sqref="G26">
    <cfRule type="expression" dxfId="12" priority="13">
      <formula>D26="Replacing"</formula>
    </cfRule>
  </conditionalFormatting>
  <conditionalFormatting sqref="G27">
    <cfRule type="expression" dxfId="11" priority="12">
      <formula>D27="Replacing"</formula>
    </cfRule>
  </conditionalFormatting>
  <conditionalFormatting sqref="G28">
    <cfRule type="expression" dxfId="10" priority="11">
      <formula>D28="Replacing"</formula>
    </cfRule>
  </conditionalFormatting>
  <conditionalFormatting sqref="G29">
    <cfRule type="expression" dxfId="9" priority="10">
      <formula>D29="Replacing"</formula>
    </cfRule>
  </conditionalFormatting>
  <conditionalFormatting sqref="G30">
    <cfRule type="expression" dxfId="8" priority="9">
      <formula>D30="Replacing"</formula>
    </cfRule>
  </conditionalFormatting>
  <conditionalFormatting sqref="G31">
    <cfRule type="expression" dxfId="7" priority="8">
      <formula>D31="Replacing"</formula>
    </cfRule>
  </conditionalFormatting>
  <conditionalFormatting sqref="G32">
    <cfRule type="expression" dxfId="6" priority="7">
      <formula>D32="Replacing"</formula>
    </cfRule>
  </conditionalFormatting>
  <conditionalFormatting sqref="G33">
    <cfRule type="expression" dxfId="5" priority="6">
      <formula>D33="Replacing"</formula>
    </cfRule>
  </conditionalFormatting>
  <conditionalFormatting sqref="G9:G33">
    <cfRule type="expression" dxfId="4" priority="3">
      <formula>D9="New"</formula>
    </cfRule>
    <cfRule type="expression" dxfId="3" priority="5">
      <formula>D9="Replacing"</formula>
    </cfRule>
  </conditionalFormatting>
  <conditionalFormatting sqref="E9:E33">
    <cfRule type="expression" dxfId="2" priority="4">
      <formula>D9="New"</formula>
    </cfRule>
  </conditionalFormatting>
  <conditionalFormatting sqref="F9:F33">
    <cfRule type="expression" dxfId="1" priority="2">
      <formula>D9="New"</formula>
    </cfRule>
  </conditionalFormatting>
  <conditionalFormatting sqref="J9:J33">
    <cfRule type="expression" dxfId="0" priority="1">
      <formula>I9="Non-bureau"</formula>
    </cfRule>
  </conditionalFormatting>
  <dataValidations count="1">
    <dataValidation type="custom" errorStyle="information" allowBlank="1" showInputMessage="1" showErrorMessage="1" errorTitle="9 digits numbers" error="DUNS are 9 digits numbers (0-9). _x000a__x000a_Please check your DUNS number." sqref="H9:H33" xr:uid="{00000000-0002-0000-0500-000000000000}">
      <formula1>AND(ISNUMBER(H9),LEN(H9)=9)</formula1>
    </dataValidation>
  </dataValidations>
  <hyperlinks>
    <hyperlink ref="H8" r:id="rId1" xr:uid="{00000000-0004-0000-0500-000000000000}"/>
    <hyperlink ref="L8" location="'Your Stamps'!B65" display="'Your Stamps'!B65" xr:uid="{00000000-0004-0000-0500-000001000000}"/>
  </hyperlinks>
  <pageMargins left="0.7" right="0.7" top="0.75" bottom="0.75" header="0.3" footer="0.3"/>
  <pageSetup paperSize="9" orientation="portrait" r:id="rId2"/>
  <drawing r:id="rId3"/>
  <legacyDrawing r:id="rId4"/>
  <controls>
    <mc:AlternateContent xmlns:mc="http://schemas.openxmlformats.org/markup-compatibility/2006">
      <mc:Choice Requires="x14">
        <control shapeId="32769" r:id="rId5" name="CommandButton1">
          <controlPr locked="0" defaultSize="0" autoLine="0" r:id="rId6">
            <anchor moveWithCells="1">
              <from>
                <xdr:col>2</xdr:col>
                <xdr:colOff>3492500</xdr:colOff>
                <xdr:row>4</xdr:row>
                <xdr:rowOff>120650</xdr:rowOff>
              </from>
              <to>
                <xdr:col>2</xdr:col>
                <xdr:colOff>4953000</xdr:colOff>
                <xdr:row>6</xdr:row>
                <xdr:rowOff>57150</xdr:rowOff>
              </to>
            </anchor>
          </controlPr>
        </control>
      </mc:Choice>
      <mc:Fallback>
        <control shapeId="32769" r:id="rId5" name="CommandButton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1000000}">
          <x14:formula1>
            <xm:f>Keys!$A$15:$A$20</xm:f>
          </x14:formula1>
          <xm:sqref>L9:L33</xm:sqref>
        </x14:dataValidation>
        <x14:dataValidation type="list" allowBlank="1" showInputMessage="1" showErrorMessage="1" xr:uid="{00000000-0002-0000-0500-000002000000}">
          <x14:formula1>
            <xm:f>Keys!$T$1:$T$2</xm:f>
          </x14:formula1>
          <xm:sqref>D9:D33</xm:sqref>
        </x14:dataValidation>
        <x14:dataValidation type="list" allowBlank="1" showInputMessage="1" showErrorMessage="1" xr:uid="{00000000-0002-0000-0500-000003000000}">
          <x14:formula1>
            <xm:f>Keys!$U$1:$U$4</xm:f>
          </x14:formula1>
          <xm:sqref>F9:F33</xm:sqref>
        </x14:dataValidation>
        <x14:dataValidation type="list" allowBlank="1" showInputMessage="1" showErrorMessage="1" xr:uid="{00000000-0002-0000-0500-000004000000}">
          <x14:formula1>
            <xm:f>Keys!$V$1:$V$6</xm:f>
          </x14:formula1>
          <xm:sqref>I9:I33</xm:sqref>
        </x14:dataValidation>
        <x14:dataValidation type="list" allowBlank="1" showInputMessage="1" showErrorMessage="1" xr:uid="{00000000-0002-0000-0500-000005000000}">
          <x14:formula1>
            <xm:f>Keys!$B$7:$B$8</xm:f>
          </x14:formula1>
          <xm:sqref>M9:M33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theme="9" tint="0.59999389629810485"/>
  </sheetPr>
  <dimension ref="A1:P58"/>
  <sheetViews>
    <sheetView workbookViewId="0">
      <selection activeCell="C9" sqref="C9"/>
    </sheetView>
  </sheetViews>
  <sheetFormatPr defaultColWidth="9.08984375" defaultRowHeight="14.5" x14ac:dyDescent="0.35"/>
  <cols>
    <col min="1" max="1" width="4.54296875" style="63" customWidth="1"/>
    <col min="2" max="2" width="24.6328125" style="63" customWidth="1"/>
    <col min="3" max="3" width="33.1796875" style="63" customWidth="1"/>
    <col min="4" max="4" width="32.453125" style="63" customWidth="1"/>
    <col min="5" max="5" width="48.36328125" style="63" customWidth="1"/>
    <col min="6" max="6" width="31.90625" style="63" customWidth="1"/>
    <col min="7" max="16" width="9.08984375" style="63" hidden="1" customWidth="1"/>
    <col min="17" max="16384" width="9.08984375" style="63"/>
  </cols>
  <sheetData>
    <row r="1" spans="1:15" s="43" customFormat="1" x14ac:dyDescent="0.35"/>
    <row r="2" spans="1:15" s="51" customFormat="1" ht="32" x14ac:dyDescent="0.35">
      <c r="A2" s="43"/>
      <c r="B2" s="45" t="s">
        <v>490</v>
      </c>
    </row>
    <row r="3" spans="1:15" s="51" customFormat="1" ht="279.64999999999998" customHeight="1" x14ac:dyDescent="0.35">
      <c r="A3" s="43"/>
      <c r="B3" s="45"/>
    </row>
    <row r="4" spans="1:15" s="44" customFormat="1" ht="25.75" customHeight="1" x14ac:dyDescent="0.4">
      <c r="B4" s="46" t="s">
        <v>528</v>
      </c>
      <c r="C4" s="43"/>
      <c r="D4" s="43"/>
    </row>
    <row r="5" spans="1:15" s="44" customFormat="1" x14ac:dyDescent="0.35">
      <c r="B5" s="43" t="s">
        <v>491</v>
      </c>
      <c r="C5" s="43"/>
      <c r="D5" s="43"/>
    </row>
    <row r="6" spans="1:15" ht="8.25" customHeight="1" thickBot="1" x14ac:dyDescent="0.4"/>
    <row r="7" spans="1:15" ht="34.25" customHeight="1" thickBot="1" x14ac:dyDescent="0.4">
      <c r="B7" s="123" t="s">
        <v>47</v>
      </c>
      <c r="C7" s="124" t="s">
        <v>341</v>
      </c>
      <c r="D7" s="124" t="s">
        <v>342</v>
      </c>
      <c r="E7" s="124" t="s">
        <v>44</v>
      </c>
      <c r="F7" s="125" t="s">
        <v>420</v>
      </c>
    </row>
    <row r="8" spans="1:15" x14ac:dyDescent="0.35">
      <c r="B8" s="176" t="s">
        <v>49</v>
      </c>
      <c r="C8" s="177" t="s">
        <v>509</v>
      </c>
      <c r="D8" s="177" t="s">
        <v>510</v>
      </c>
      <c r="E8" s="178" t="s">
        <v>428</v>
      </c>
      <c r="F8" s="179" t="s">
        <v>421</v>
      </c>
    </row>
    <row r="9" spans="1:15" x14ac:dyDescent="0.35">
      <c r="B9" s="201">
        <v>1</v>
      </c>
      <c r="C9" s="67"/>
      <c r="D9" s="67"/>
      <c r="E9" s="67"/>
      <c r="F9" s="160"/>
      <c r="H9" s="63" t="str">
        <f>IF(ISBLANK(C9),"0","12.5")</f>
        <v>0</v>
      </c>
      <c r="I9" s="63" t="str">
        <f>IF(ISBLANK(E9),"0","12.5")</f>
        <v>0</v>
      </c>
      <c r="J9" s="63" t="str">
        <f>IF(ISBLANK(#REF!),"0","12.5")</f>
        <v>12.5</v>
      </c>
      <c r="K9" s="63" t="str">
        <f>IF(ISBLANK(#REF!),"0","12.5")</f>
        <v>12.5</v>
      </c>
      <c r="L9" s="63" t="str">
        <f>IF(ISBLANK(F9),"0","12.5")</f>
        <v>0</v>
      </c>
      <c r="M9" s="63" t="str">
        <f>IF(ISBLANK(#REF!),"0","12.5")</f>
        <v>12.5</v>
      </c>
      <c r="N9" s="63" t="str">
        <f>IF(ISBLANK(#REF!),"0","12.5")</f>
        <v>12.5</v>
      </c>
      <c r="O9" s="63" t="e">
        <f>(SUM(H9+I9+J9+K9+L9+M9+N9)+#REF!)/100</f>
        <v>#REF!</v>
      </c>
    </row>
    <row r="10" spans="1:15" x14ac:dyDescent="0.35">
      <c r="B10" s="201">
        <v>2</v>
      </c>
      <c r="C10" s="67"/>
      <c r="D10" s="67"/>
      <c r="E10" s="67"/>
      <c r="F10" s="160"/>
    </row>
    <row r="11" spans="1:15" x14ac:dyDescent="0.35">
      <c r="B11" s="201">
        <v>3</v>
      </c>
      <c r="C11" s="67"/>
      <c r="D11" s="67"/>
      <c r="E11" s="67"/>
      <c r="F11" s="160"/>
    </row>
    <row r="12" spans="1:15" x14ac:dyDescent="0.35">
      <c r="B12" s="201">
        <v>4</v>
      </c>
      <c r="C12" s="67"/>
      <c r="D12" s="67"/>
      <c r="E12" s="67"/>
      <c r="F12" s="160"/>
    </row>
    <row r="13" spans="1:15" x14ac:dyDescent="0.35">
      <c r="B13" s="201">
        <v>5</v>
      </c>
      <c r="C13" s="67"/>
      <c r="D13" s="67"/>
      <c r="E13" s="67"/>
      <c r="F13" s="160"/>
    </row>
    <row r="14" spans="1:15" x14ac:dyDescent="0.35">
      <c r="B14" s="201">
        <v>6</v>
      </c>
      <c r="C14" s="67"/>
      <c r="D14" s="67"/>
      <c r="E14" s="67"/>
      <c r="F14" s="160"/>
    </row>
    <row r="15" spans="1:15" x14ac:dyDescent="0.35">
      <c r="B15" s="201">
        <v>7</v>
      </c>
      <c r="C15" s="67"/>
      <c r="D15" s="67"/>
      <c r="E15" s="67"/>
      <c r="F15" s="160"/>
    </row>
    <row r="16" spans="1:15" x14ac:dyDescent="0.35">
      <c r="B16" s="201">
        <v>8</v>
      </c>
      <c r="C16" s="67"/>
      <c r="D16" s="67"/>
      <c r="E16" s="67"/>
      <c r="F16" s="160"/>
    </row>
    <row r="17" spans="2:6" x14ac:dyDescent="0.35">
      <c r="B17" s="201">
        <v>9</v>
      </c>
      <c r="C17" s="67"/>
      <c r="D17" s="67"/>
      <c r="E17" s="67"/>
      <c r="F17" s="160"/>
    </row>
    <row r="18" spans="2:6" x14ac:dyDescent="0.35">
      <c r="B18" s="201">
        <v>10</v>
      </c>
      <c r="C18" s="67"/>
      <c r="D18" s="67"/>
      <c r="E18" s="67"/>
      <c r="F18" s="160"/>
    </row>
    <row r="19" spans="2:6" x14ac:dyDescent="0.35">
      <c r="B19" s="201">
        <v>11</v>
      </c>
      <c r="C19" s="67"/>
      <c r="D19" s="67"/>
      <c r="E19" s="67"/>
      <c r="F19" s="160"/>
    </row>
    <row r="20" spans="2:6" x14ac:dyDescent="0.35">
      <c r="B20" s="201">
        <v>12</v>
      </c>
      <c r="C20" s="67"/>
      <c r="D20" s="67"/>
      <c r="E20" s="67"/>
      <c r="F20" s="160"/>
    </row>
    <row r="21" spans="2:6" x14ac:dyDescent="0.35">
      <c r="B21" s="201">
        <v>13</v>
      </c>
      <c r="C21" s="67"/>
      <c r="D21" s="67"/>
      <c r="E21" s="67"/>
      <c r="F21" s="160"/>
    </row>
    <row r="22" spans="2:6" x14ac:dyDescent="0.35">
      <c r="B22" s="201">
        <v>14</v>
      </c>
      <c r="C22" s="67"/>
      <c r="D22" s="67"/>
      <c r="E22" s="67"/>
      <c r="F22" s="160"/>
    </row>
    <row r="23" spans="2:6" x14ac:dyDescent="0.35">
      <c r="B23" s="201">
        <v>15</v>
      </c>
      <c r="C23" s="67"/>
      <c r="D23" s="67"/>
      <c r="E23" s="67"/>
      <c r="F23" s="160"/>
    </row>
    <row r="24" spans="2:6" x14ac:dyDescent="0.35">
      <c r="B24" s="201">
        <v>16</v>
      </c>
      <c r="C24" s="67"/>
      <c r="D24" s="67"/>
      <c r="E24" s="67"/>
      <c r="F24" s="160"/>
    </row>
    <row r="25" spans="2:6" x14ac:dyDescent="0.35">
      <c r="B25" s="201">
        <v>17</v>
      </c>
      <c r="C25" s="67"/>
      <c r="D25" s="67"/>
      <c r="E25" s="67"/>
      <c r="F25" s="160"/>
    </row>
    <row r="26" spans="2:6" x14ac:dyDescent="0.35">
      <c r="B26" s="201">
        <v>18</v>
      </c>
      <c r="C26" s="67"/>
      <c r="D26" s="67"/>
      <c r="E26" s="67"/>
      <c r="F26" s="160"/>
    </row>
    <row r="27" spans="2:6" x14ac:dyDescent="0.35">
      <c r="B27" s="201">
        <v>19</v>
      </c>
      <c r="C27" s="67"/>
      <c r="D27" s="67"/>
      <c r="E27" s="67"/>
      <c r="F27" s="160"/>
    </row>
    <row r="28" spans="2:6" x14ac:dyDescent="0.35">
      <c r="B28" s="201">
        <v>20</v>
      </c>
      <c r="C28" s="67"/>
      <c r="D28" s="67"/>
      <c r="E28" s="67"/>
      <c r="F28" s="160"/>
    </row>
    <row r="29" spans="2:6" x14ac:dyDescent="0.35">
      <c r="B29" s="201">
        <v>21</v>
      </c>
      <c r="C29" s="67"/>
      <c r="D29" s="67"/>
      <c r="E29" s="67"/>
      <c r="F29" s="160"/>
    </row>
    <row r="30" spans="2:6" x14ac:dyDescent="0.35">
      <c r="B30" s="201">
        <v>22</v>
      </c>
      <c r="C30" s="67"/>
      <c r="D30" s="67"/>
      <c r="E30" s="67"/>
      <c r="F30" s="160"/>
    </row>
    <row r="31" spans="2:6" x14ac:dyDescent="0.35">
      <c r="B31" s="201">
        <v>23</v>
      </c>
      <c r="C31" s="67"/>
      <c r="D31" s="67"/>
      <c r="E31" s="67"/>
      <c r="F31" s="160"/>
    </row>
    <row r="32" spans="2:6" x14ac:dyDescent="0.35">
      <c r="B32" s="201">
        <v>24</v>
      </c>
      <c r="C32" s="67"/>
      <c r="D32" s="67"/>
      <c r="E32" s="67"/>
      <c r="F32" s="160"/>
    </row>
    <row r="33" spans="2:6" x14ac:dyDescent="0.35">
      <c r="B33" s="201">
        <v>25</v>
      </c>
      <c r="C33" s="67"/>
      <c r="D33" s="67"/>
      <c r="E33" s="67"/>
      <c r="F33" s="160"/>
    </row>
    <row r="34" spans="2:6" x14ac:dyDescent="0.35">
      <c r="B34" s="201">
        <v>26</v>
      </c>
      <c r="C34" s="67"/>
      <c r="D34" s="67"/>
      <c r="E34" s="67"/>
      <c r="F34" s="160"/>
    </row>
    <row r="35" spans="2:6" x14ac:dyDescent="0.35">
      <c r="B35" s="201">
        <v>27</v>
      </c>
      <c r="C35" s="67"/>
      <c r="D35" s="67"/>
      <c r="E35" s="67"/>
      <c r="F35" s="160"/>
    </row>
    <row r="36" spans="2:6" x14ac:dyDescent="0.35">
      <c r="B36" s="201">
        <v>28</v>
      </c>
      <c r="C36" s="67"/>
      <c r="D36" s="67"/>
      <c r="E36" s="67"/>
      <c r="F36" s="160"/>
    </row>
    <row r="37" spans="2:6" x14ac:dyDescent="0.35">
      <c r="B37" s="201">
        <v>29</v>
      </c>
      <c r="C37" s="67"/>
      <c r="D37" s="67"/>
      <c r="E37" s="67"/>
      <c r="F37" s="160"/>
    </row>
    <row r="38" spans="2:6" x14ac:dyDescent="0.35">
      <c r="B38" s="201">
        <v>30</v>
      </c>
      <c r="C38" s="67"/>
      <c r="D38" s="67"/>
      <c r="E38" s="67"/>
      <c r="F38" s="160"/>
    </row>
    <row r="39" spans="2:6" x14ac:dyDescent="0.35">
      <c r="B39" s="201">
        <v>31</v>
      </c>
      <c r="C39" s="67"/>
      <c r="D39" s="67"/>
      <c r="E39" s="67"/>
      <c r="F39" s="160"/>
    </row>
    <row r="40" spans="2:6" x14ac:dyDescent="0.35">
      <c r="B40" s="201">
        <v>32</v>
      </c>
      <c r="C40" s="67"/>
      <c r="D40" s="67"/>
      <c r="E40" s="67"/>
      <c r="F40" s="160"/>
    </row>
    <row r="41" spans="2:6" x14ac:dyDescent="0.35">
      <c r="B41" s="201">
        <v>33</v>
      </c>
      <c r="C41" s="67"/>
      <c r="D41" s="67"/>
      <c r="E41" s="67"/>
      <c r="F41" s="160"/>
    </row>
    <row r="42" spans="2:6" x14ac:dyDescent="0.35">
      <c r="B42" s="201">
        <v>34</v>
      </c>
      <c r="C42" s="67"/>
      <c r="D42" s="67"/>
      <c r="E42" s="67"/>
      <c r="F42" s="160"/>
    </row>
    <row r="43" spans="2:6" x14ac:dyDescent="0.35">
      <c r="B43" s="201">
        <v>35</v>
      </c>
      <c r="C43" s="67"/>
      <c r="D43" s="67"/>
      <c r="E43" s="67"/>
      <c r="F43" s="160"/>
    </row>
    <row r="44" spans="2:6" x14ac:dyDescent="0.35">
      <c r="B44" s="201">
        <v>36</v>
      </c>
      <c r="C44" s="67"/>
      <c r="D44" s="67"/>
      <c r="E44" s="67"/>
      <c r="F44" s="160"/>
    </row>
    <row r="45" spans="2:6" x14ac:dyDescent="0.35">
      <c r="B45" s="201">
        <v>37</v>
      </c>
      <c r="C45" s="67"/>
      <c r="D45" s="67"/>
      <c r="E45" s="67"/>
      <c r="F45" s="160"/>
    </row>
    <row r="46" spans="2:6" x14ac:dyDescent="0.35">
      <c r="B46" s="201">
        <v>38</v>
      </c>
      <c r="C46" s="67"/>
      <c r="D46" s="67"/>
      <c r="E46" s="67"/>
      <c r="F46" s="160"/>
    </row>
    <row r="47" spans="2:6" x14ac:dyDescent="0.35">
      <c r="B47" s="201">
        <v>39</v>
      </c>
      <c r="C47" s="67"/>
      <c r="D47" s="67"/>
      <c r="E47" s="67"/>
      <c r="F47" s="160"/>
    </row>
    <row r="48" spans="2:6" x14ac:dyDescent="0.35">
      <c r="B48" s="201">
        <v>40</v>
      </c>
      <c r="C48" s="67"/>
      <c r="D48" s="67"/>
      <c r="E48" s="67"/>
      <c r="F48" s="160"/>
    </row>
    <row r="49" spans="2:6" x14ac:dyDescent="0.35">
      <c r="B49" s="201">
        <v>41</v>
      </c>
      <c r="C49" s="67"/>
      <c r="D49" s="67"/>
      <c r="E49" s="67"/>
      <c r="F49" s="160"/>
    </row>
    <row r="50" spans="2:6" x14ac:dyDescent="0.35">
      <c r="B50" s="201">
        <v>42</v>
      </c>
      <c r="C50" s="67"/>
      <c r="D50" s="67"/>
      <c r="E50" s="67"/>
      <c r="F50" s="160"/>
    </row>
    <row r="51" spans="2:6" x14ac:dyDescent="0.35">
      <c r="B51" s="201">
        <v>43</v>
      </c>
      <c r="C51" s="67"/>
      <c r="D51" s="67"/>
      <c r="E51" s="67"/>
      <c r="F51" s="160"/>
    </row>
    <row r="52" spans="2:6" x14ac:dyDescent="0.35">
      <c r="B52" s="201">
        <v>44</v>
      </c>
      <c r="C52" s="67"/>
      <c r="D52" s="67"/>
      <c r="E52" s="67"/>
      <c r="F52" s="160"/>
    </row>
    <row r="53" spans="2:6" x14ac:dyDescent="0.35">
      <c r="B53" s="201">
        <v>45</v>
      </c>
      <c r="C53" s="67"/>
      <c r="D53" s="67"/>
      <c r="E53" s="67"/>
      <c r="F53" s="160"/>
    </row>
    <row r="54" spans="2:6" x14ac:dyDescent="0.35">
      <c r="B54" s="201">
        <v>46</v>
      </c>
      <c r="C54" s="67"/>
      <c r="D54" s="67"/>
      <c r="E54" s="67"/>
      <c r="F54" s="160"/>
    </row>
    <row r="55" spans="2:6" x14ac:dyDescent="0.35">
      <c r="B55" s="201">
        <v>47</v>
      </c>
      <c r="C55" s="67"/>
      <c r="D55" s="67"/>
      <c r="E55" s="67"/>
      <c r="F55" s="160"/>
    </row>
    <row r="56" spans="2:6" x14ac:dyDescent="0.35">
      <c r="B56" s="201">
        <v>48</v>
      </c>
      <c r="C56" s="67"/>
      <c r="D56" s="67"/>
      <c r="E56" s="67"/>
      <c r="F56" s="160"/>
    </row>
    <row r="57" spans="2:6" x14ac:dyDescent="0.35">
      <c r="B57" s="201">
        <v>49</v>
      </c>
      <c r="C57" s="67"/>
      <c r="D57" s="67"/>
      <c r="E57" s="67"/>
      <c r="F57" s="160"/>
    </row>
    <row r="58" spans="2:6" ht="15" thickBot="1" x14ac:dyDescent="0.4">
      <c r="B58" s="202">
        <v>50</v>
      </c>
      <c r="C58" s="68"/>
      <c r="D58" s="68"/>
      <c r="E58" s="68"/>
      <c r="F58" s="161"/>
    </row>
  </sheetData>
  <sheetProtection algorithmName="SHA-512" hashValue="DgdXGX8giNMDgENIddc7JH7IP2sn4rwSxP3NCS8U9xW/VPCtKsIbeEG3Yod0LYr8gAq80Jr6Frhojewvg1LDxg==" saltValue="LpZGXWkalEioRD2xlGUrZQ==" spinCount="100000" sheet="1" formatCells="0" formatColumns="0" formatRows="0" insertColumns="0" insertRows="0" insertHyperlinks="0" deleteColumns="0" deleteRows="0" selectLockedCells="1" sort="0" autoFilter="0" pivotTables="0"/>
  <hyperlinks>
    <hyperlink ref="E8" r:id="rId1" xr:uid="{00000000-0004-0000-0600-000000000000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4"/>
  <dimension ref="A1:I142"/>
  <sheetViews>
    <sheetView topLeftCell="A7" workbookViewId="0">
      <selection activeCell="A24" sqref="A24"/>
    </sheetView>
  </sheetViews>
  <sheetFormatPr defaultRowHeight="14.5" x14ac:dyDescent="0.35"/>
  <cols>
    <col min="1" max="1" width="46.90625" customWidth="1"/>
    <col min="2" max="2" width="25.6328125" customWidth="1"/>
    <col min="3" max="3" width="24.54296875" customWidth="1"/>
    <col min="4" max="4" width="26.36328125" bestFit="1" customWidth="1"/>
    <col min="5" max="5" width="26.453125" customWidth="1"/>
    <col min="6" max="6" width="25.54296875" customWidth="1"/>
    <col min="7" max="7" width="21.81640625" customWidth="1"/>
    <col min="8" max="8" width="12.1796875" bestFit="1" customWidth="1"/>
    <col min="9" max="9" width="11.453125" bestFit="1" customWidth="1"/>
  </cols>
  <sheetData>
    <row r="1" spans="1:3" s="91" customFormat="1" ht="22.5" customHeight="1" x14ac:dyDescent="0.35">
      <c r="A1" s="94" t="s">
        <v>73</v>
      </c>
      <c r="B1" s="95" t="s">
        <v>74</v>
      </c>
      <c r="C1" s="157"/>
    </row>
    <row r="2" spans="1:3" x14ac:dyDescent="0.35">
      <c r="A2" s="92" t="s">
        <v>55</v>
      </c>
      <c r="B2" s="93" t="str">
        <f>'Your Classes'!C7</f>
        <v>Please select</v>
      </c>
      <c r="C2" s="155"/>
    </row>
    <row r="3" spans="1:3" x14ac:dyDescent="0.35">
      <c r="A3" s="92" t="s">
        <v>9</v>
      </c>
      <c r="B3" s="93" t="str">
        <f>'Your Classes'!C15</f>
        <v>Please select</v>
      </c>
      <c r="C3" s="155"/>
    </row>
    <row r="4" spans="1:3" x14ac:dyDescent="0.35">
      <c r="A4" s="92" t="s">
        <v>67</v>
      </c>
      <c r="B4" s="93" t="str">
        <f>'Your Classes'!C33</f>
        <v>Please select</v>
      </c>
      <c r="C4" s="155"/>
    </row>
    <row r="5" spans="1:3" x14ac:dyDescent="0.35">
      <c r="A5" s="92" t="s">
        <v>59</v>
      </c>
      <c r="B5" s="93" t="str">
        <f>'Your Classes'!C41</f>
        <v>Please select</v>
      </c>
      <c r="C5" s="155"/>
    </row>
    <row r="6" spans="1:3" x14ac:dyDescent="0.35">
      <c r="A6" s="92" t="s">
        <v>60</v>
      </c>
      <c r="B6" s="93" t="str">
        <f>'Your Classes'!C52</f>
        <v>Please select</v>
      </c>
      <c r="C6" s="155"/>
    </row>
    <row r="7" spans="1:3" x14ac:dyDescent="0.35">
      <c r="A7" s="92" t="s">
        <v>61</v>
      </c>
      <c r="B7" s="93" t="str">
        <f>'Your Classes'!C61</f>
        <v>Please select</v>
      </c>
      <c r="C7" s="155"/>
    </row>
    <row r="8" spans="1:3" x14ac:dyDescent="0.35">
      <c r="A8" s="92" t="s">
        <v>62</v>
      </c>
      <c r="B8" s="93" t="str">
        <f>'Your Classes'!C74</f>
        <v>Please select</v>
      </c>
      <c r="C8" s="155"/>
    </row>
    <row r="9" spans="1:3" x14ac:dyDescent="0.35">
      <c r="A9" s="92" t="s">
        <v>68</v>
      </c>
      <c r="B9" s="93" t="str">
        <f>'Your Classes'!C86</f>
        <v>Please select</v>
      </c>
      <c r="C9" s="155"/>
    </row>
    <row r="10" spans="1:3" x14ac:dyDescent="0.35">
      <c r="A10" s="92" t="s">
        <v>5</v>
      </c>
      <c r="B10" s="93" t="str">
        <f>'Your Classes'!C91</f>
        <v>Please select</v>
      </c>
      <c r="C10" s="155"/>
    </row>
    <row r="11" spans="1:3" x14ac:dyDescent="0.35">
      <c r="A11" s="92" t="s">
        <v>69</v>
      </c>
      <c r="B11" s="93" t="str">
        <f>'Your Classes'!C105</f>
        <v>Please select</v>
      </c>
      <c r="C11" s="155"/>
    </row>
    <row r="12" spans="1:3" x14ac:dyDescent="0.35">
      <c r="A12" s="92" t="s">
        <v>63</v>
      </c>
      <c r="B12" s="93" t="str">
        <f>'Your Classes'!C115</f>
        <v>Please select</v>
      </c>
      <c r="C12" s="155"/>
    </row>
    <row r="13" spans="1:3" x14ac:dyDescent="0.35">
      <c r="A13" s="92" t="s">
        <v>70</v>
      </c>
      <c r="B13" s="93" t="str">
        <f>'Your Classes'!C124</f>
        <v>Please select</v>
      </c>
      <c r="C13" s="155"/>
    </row>
    <row r="14" spans="1:3" x14ac:dyDescent="0.35">
      <c r="A14" s="92" t="s">
        <v>71</v>
      </c>
      <c r="B14" s="93" t="str">
        <f>'Your Classes'!C129</f>
        <v>Please select</v>
      </c>
      <c r="C14" s="155"/>
    </row>
    <row r="15" spans="1:3" x14ac:dyDescent="0.35">
      <c r="A15" s="92" t="s">
        <v>4</v>
      </c>
      <c r="B15" s="93" t="str">
        <f>'Your Classes'!C134</f>
        <v>Please select</v>
      </c>
      <c r="C15" s="155"/>
    </row>
    <row r="16" spans="1:3" x14ac:dyDescent="0.35">
      <c r="C16" s="156"/>
    </row>
    <row r="18" spans="1:9" s="91" customFormat="1" ht="22.5" customHeight="1" x14ac:dyDescent="0.35">
      <c r="A18" s="96" t="s">
        <v>75</v>
      </c>
      <c r="B18" s="97"/>
      <c r="C18" s="97"/>
      <c r="D18" s="121"/>
      <c r="E18" s="121"/>
      <c r="F18" s="121"/>
      <c r="G18" s="98"/>
    </row>
    <row r="19" spans="1:9" x14ac:dyDescent="0.35">
      <c r="A19" s="118" t="s">
        <v>339</v>
      </c>
      <c r="B19" s="118" t="s">
        <v>341</v>
      </c>
      <c r="C19" s="118" t="s">
        <v>342</v>
      </c>
      <c r="D19" s="118" t="s">
        <v>46</v>
      </c>
      <c r="E19" s="118" t="s">
        <v>76</v>
      </c>
      <c r="F19" s="119" t="s">
        <v>45</v>
      </c>
      <c r="G19" s="120" t="s">
        <v>410</v>
      </c>
      <c r="H19" s="116"/>
      <c r="I19" s="115"/>
    </row>
    <row r="20" spans="1:9" x14ac:dyDescent="0.35">
      <c r="A20" s="99" t="str">
        <f>IF(ISBLANK('Your Company Details'!$D$8),"",'Your Company Details'!$D$8)</f>
        <v/>
      </c>
      <c r="B20" s="99" t="str">
        <f>IF(ISBLANK('Your Company Details'!$D39),"",'Your Company Details'!$D39)</f>
        <v/>
      </c>
      <c r="C20" s="99" t="str">
        <f>IF(ISBLANK('Your Company Details'!$D41),"",'Your Company Details'!$D41)</f>
        <v/>
      </c>
      <c r="D20" s="117" t="str">
        <f>'Your Company Details'!$C37</f>
        <v>Primary Approver</v>
      </c>
      <c r="E20" s="99" t="str">
        <f>IF(ISBLANK('Your Company Details'!$D43),"",'Your Company Details'!$D43)</f>
        <v/>
      </c>
      <c r="F20" s="99" t="str">
        <f>IF(ISBLANK('Your Company Details'!$D45),"",'Your Company Details'!$D45)</f>
        <v/>
      </c>
      <c r="G20" s="93" t="s">
        <v>481</v>
      </c>
    </row>
    <row r="21" spans="1:9" x14ac:dyDescent="0.35">
      <c r="A21" s="99" t="str">
        <f>IF(ISBLANK('Your Company Details'!$D$8),"",'Your Company Details'!$D$8)</f>
        <v/>
      </c>
      <c r="B21" s="99" t="str">
        <f>IF(ISBLANK('Your Company Details'!$D49),"",'Your Company Details'!$D49)</f>
        <v/>
      </c>
      <c r="C21" s="99" t="str">
        <f>IF(ISBLANK('Your Company Details'!$D51),"",'Your Company Details'!$D51)</f>
        <v/>
      </c>
      <c r="D21" s="117" t="str">
        <f>'Your Company Details'!$C47</f>
        <v>Secondary Approver</v>
      </c>
      <c r="E21" s="99" t="str">
        <f>IF(ISBLANK('Your Company Details'!$D53),"",'Your Company Details'!$D53)</f>
        <v/>
      </c>
      <c r="F21" s="99" t="str">
        <f>IF(ISBLANK('Your Company Details'!$D55),"",'Your Company Details'!$D55)</f>
        <v/>
      </c>
      <c r="G21" s="93" t="s">
        <v>481</v>
      </c>
    </row>
    <row r="22" spans="1:9" x14ac:dyDescent="0.35">
      <c r="A22" s="99" t="str">
        <f>IF(ISBLANK('Your Company Details'!$D$8),"",'Your Company Details'!$D$8)</f>
        <v/>
      </c>
      <c r="B22" s="99" t="str">
        <f>IF(ISBLANK('Your Company Details'!$D61),"",'Your Company Details'!$D61)</f>
        <v/>
      </c>
      <c r="C22" s="99" t="str">
        <f>IF(ISBLANK('Your Company Details'!$D63),"",'Your Company Details'!$D63)</f>
        <v/>
      </c>
      <c r="D22" s="117" t="str">
        <f>'Your Company Details'!$C59</f>
        <v>PPL Sponsor</v>
      </c>
      <c r="E22" s="99" t="str">
        <f>IF(ISBLANK('Your Company Details'!$D65),"",'Your Company Details'!$D65)</f>
        <v/>
      </c>
      <c r="F22" s="99" t="str">
        <f>IF(ISBLANK('Your Company Details'!$D67),"",'Your Company Details'!$D67)</f>
        <v/>
      </c>
      <c r="G22" s="93" t="s">
        <v>481</v>
      </c>
    </row>
    <row r="23" spans="1:9" x14ac:dyDescent="0.35">
      <c r="A23" s="99" t="str">
        <f>IF(ISBLANK('Your Company Details'!$D$8),"",'Your Company Details'!$D$8)</f>
        <v/>
      </c>
      <c r="B23" s="99" t="str">
        <f>IF(ISBLANK('Your Company Details'!$D72),"",'Your Company Details'!$D72)</f>
        <v/>
      </c>
      <c r="C23" s="99" t="str">
        <f>IF(ISBLANK('Your Company Details'!$D74),"",'Your Company Details'!$D74)</f>
        <v/>
      </c>
      <c r="D23" s="117" t="str">
        <f>'Your Company Details'!$C70</f>
        <v>PPL C-Suite</v>
      </c>
      <c r="E23" s="99" t="str">
        <f>IF(ISBLANK('Your Company Details'!$D76),"",'Your Company Details'!$D76)</f>
        <v/>
      </c>
      <c r="F23" s="99" t="str">
        <f>IF(ISBLANK('Your Company Details'!$D78),"",'Your Company Details'!$D78)</f>
        <v/>
      </c>
      <c r="G23" s="93" t="s">
        <v>481</v>
      </c>
    </row>
    <row r="24" spans="1:9" x14ac:dyDescent="0.35">
      <c r="A24" s="99" t="str">
        <f>IF(ISBLANK('Your Company Details'!$D$8),"",'Your Company Details'!$D$8)</f>
        <v/>
      </c>
      <c r="B24" s="99" t="str">
        <f>IF(ISBLANK('Your Company Details'!$D83),"",'Your Company Details'!$D83)</f>
        <v/>
      </c>
      <c r="C24" s="99" t="str">
        <f>IF(ISBLANK('Your Company Details'!$D85),"",'Your Company Details'!$D85)</f>
        <v/>
      </c>
      <c r="D24" s="117" t="str">
        <f>'Your Company Details'!$C81</f>
        <v>PPL Point of Contact</v>
      </c>
      <c r="E24" s="99" t="str">
        <f>IF(ISBLANK('Your Company Details'!$D87),"",'Your Company Details'!$D87)</f>
        <v/>
      </c>
      <c r="F24" s="99" t="str">
        <f>IF(ISBLANK('Your Company Details'!$D89),"",'Your Company Details'!$D89)</f>
        <v/>
      </c>
      <c r="G24" s="93" t="s">
        <v>481</v>
      </c>
    </row>
    <row r="25" spans="1:9" x14ac:dyDescent="0.35">
      <c r="A25" s="99" t="str">
        <f>IF(ISBLANK('Your Company Details'!$D$8),"",'Your Company Details'!$D$8)</f>
        <v/>
      </c>
      <c r="B25" s="99" t="str">
        <f>IF(ISBLANK('Your Company Details'!$D96),"",'Your Company Details'!$D96)</f>
        <v/>
      </c>
      <c r="C25" s="99" t="str">
        <f>IF(ISBLANK('Your Company Details'!$D98),"",'Your Company Details'!$D98)</f>
        <v/>
      </c>
      <c r="D25" s="117" t="str">
        <f>'Your Company Details'!$C94</f>
        <v>Finance Manager</v>
      </c>
      <c r="E25" s="99" t="str">
        <f>IF(ISBLANK('Your Company Details'!$D100),"",'Your Company Details'!$D100)</f>
        <v/>
      </c>
      <c r="F25" s="99" t="str">
        <f>IF(ISBLANK('Your Company Details'!$D102),"",'Your Company Details'!$D102)</f>
        <v/>
      </c>
      <c r="G25" s="93" t="s">
        <v>481</v>
      </c>
    </row>
    <row r="26" spans="1:9" x14ac:dyDescent="0.35">
      <c r="A26" s="99" t="str">
        <f>IF(ISBLANK('Your Company Details'!$D$8),"",'Your Company Details'!$D$8)</f>
        <v/>
      </c>
      <c r="B26" s="99" t="str">
        <f>IF(ISBLANK('Your Company Details'!$D111),"",'Your Company Details'!$D111)</f>
        <v/>
      </c>
      <c r="C26" s="99" t="str">
        <f>IF(ISBLANK('Your Company Details'!$D113),"",'Your Company Details'!$D113)</f>
        <v/>
      </c>
      <c r="D26" s="117" t="str">
        <f>'Your Company Details'!$G105</f>
        <v>Publicity contact</v>
      </c>
      <c r="E26" s="99" t="str">
        <f>IF(ISBLANK('Your Company Details'!$D115),"",'Your Company Details'!$D115)</f>
        <v/>
      </c>
      <c r="F26" s="99" t="str">
        <f>IF(ISBLANK('Your Company Details'!$D117),"",'Your Company Details'!$D117)</f>
        <v/>
      </c>
      <c r="G26" s="93" t="s">
        <v>481</v>
      </c>
    </row>
    <row r="27" spans="1:9" x14ac:dyDescent="0.35">
      <c r="A27" s="99" t="str">
        <f>IF(ISBLANK('Your Company Details'!$D$8),"",'Your Company Details'!$D$8)</f>
        <v/>
      </c>
      <c r="B27" s="99" t="str">
        <f>IF(ISBLANK('Your Company Details'!$D122),"",'Your Company Details'!$D122)</f>
        <v/>
      </c>
      <c r="C27" s="99" t="str">
        <f>IF(ISBLANK('Your Company Details'!$D124),"",'Your Company Details'!$D124)</f>
        <v/>
      </c>
      <c r="D27" s="117" t="str">
        <f>'Your Company Details'!$G119</f>
        <v>BAU contact</v>
      </c>
      <c r="E27" s="99" t="str">
        <f>IF(ISBLANK('Your Company Details'!$D126),"",'Your Company Details'!$D126)</f>
        <v/>
      </c>
      <c r="F27" s="99" t="str">
        <f>IF(ISBLANK('Your Company Details'!$D128),"",'Your Company Details'!$D128)</f>
        <v/>
      </c>
      <c r="G27" s="93" t="s">
        <v>481</v>
      </c>
    </row>
    <row r="28" spans="1:9" s="103" customFormat="1" x14ac:dyDescent="0.35">
      <c r="A28" s="99" t="str">
        <f>IF(ISBLANK('Your Company Details'!$D$8),"",'Your Company Details'!$D$8)</f>
        <v/>
      </c>
      <c r="B28" s="99" t="str">
        <f>IF(ISBLANK('Your Company Details'!$D135),"",'Your Company Details'!$D135)</f>
        <v/>
      </c>
      <c r="C28" s="99" t="str">
        <f>IF(ISBLANK('Your Company Details'!$D137),"",'Your Company Details'!$D137)</f>
        <v/>
      </c>
      <c r="D28" s="117" t="str">
        <f>'Your Company Details'!$G131</f>
        <v>Data Protection Officer</v>
      </c>
      <c r="E28" s="99" t="str">
        <f>IF(ISBLANK('Your Company Details'!$D139),"",'Your Company Details'!$D139)</f>
        <v/>
      </c>
      <c r="F28" s="99" t="str">
        <f>IF(ISBLANK('Your Company Details'!$D141),"",'Your Company Details'!$D131)</f>
        <v/>
      </c>
      <c r="G28" s="93" t="s">
        <v>481</v>
      </c>
    </row>
    <row r="29" spans="1:9" x14ac:dyDescent="0.35">
      <c r="A29" s="99" t="str">
        <f>IF(ISBLANK('Your Company Details'!$D$8),"",'Your Company Details'!$D$8)</f>
        <v/>
      </c>
      <c r="B29" s="99" t="str">
        <f>IF(ISBLANK('Your Company Details'!$D150),"",'Your Company Details'!$D150)</f>
        <v/>
      </c>
      <c r="C29" s="99" t="str">
        <f>IF(ISBLANK('Your Company Details'!$D152),"",'Your Company Details'!$D152)</f>
        <v/>
      </c>
      <c r="D29" s="117" t="str">
        <f>'Your Company Details'!$G147</f>
        <v>In-house trainer</v>
      </c>
      <c r="E29" s="99" t="str">
        <f>IF(ISBLANK('Your Company Details'!$D154),"",'Your Company Details'!$D154)</f>
        <v/>
      </c>
      <c r="F29" s="99" t="str">
        <f>IF(ISBLANK('Your Company Details'!$D156),"",'Your Company Details'!$D156)</f>
        <v/>
      </c>
      <c r="G29" s="93" t="s">
        <v>481</v>
      </c>
    </row>
    <row r="32" spans="1:9" x14ac:dyDescent="0.35">
      <c r="A32" s="92" t="s">
        <v>482</v>
      </c>
      <c r="B32" s="92">
        <f>'Your Company Details'!D8</f>
        <v>0</v>
      </c>
    </row>
    <row r="33" spans="1:2" x14ac:dyDescent="0.35">
      <c r="A33" s="92" t="s">
        <v>483</v>
      </c>
      <c r="B33" s="92">
        <f>'Your Company Details'!D10</f>
        <v>0</v>
      </c>
    </row>
    <row r="34" spans="1:2" x14ac:dyDescent="0.35">
      <c r="A34" s="92" t="s">
        <v>484</v>
      </c>
      <c r="B34" s="92">
        <f>'Your Company Details'!D12</f>
        <v>0</v>
      </c>
    </row>
    <row r="35" spans="1:2" x14ac:dyDescent="0.35">
      <c r="A35" s="92" t="s">
        <v>485</v>
      </c>
      <c r="B35" s="92">
        <f>'Your Company Details'!D14</f>
        <v>0</v>
      </c>
    </row>
    <row r="36" spans="1:2" x14ac:dyDescent="0.35">
      <c r="A36" s="92" t="s">
        <v>84</v>
      </c>
      <c r="B36" s="92">
        <f>'Your Company Details'!D16</f>
        <v>0</v>
      </c>
    </row>
    <row r="37" spans="1:2" x14ac:dyDescent="0.35">
      <c r="A37" s="92" t="s">
        <v>80</v>
      </c>
      <c r="B37" s="92">
        <f>'Your Company Details'!D18</f>
        <v>0</v>
      </c>
    </row>
    <row r="38" spans="1:2" x14ac:dyDescent="0.35">
      <c r="A38" s="92" t="s">
        <v>85</v>
      </c>
      <c r="B38" s="92" t="str">
        <f>'Your Company Details'!D20</f>
        <v>Please select</v>
      </c>
    </row>
    <row r="47" spans="1:2" x14ac:dyDescent="0.35">
      <c r="A47" s="94" t="s">
        <v>488</v>
      </c>
      <c r="B47" s="95" t="s">
        <v>74</v>
      </c>
    </row>
    <row r="48" spans="1:2" x14ac:dyDescent="0.35">
      <c r="A48" s="158" t="s">
        <v>55</v>
      </c>
      <c r="B48" s="92" t="str">
        <f>'Your Classes'!C7</f>
        <v>Please select</v>
      </c>
    </row>
    <row r="49" spans="1:2" x14ac:dyDescent="0.35">
      <c r="A49" s="92" t="s">
        <v>344</v>
      </c>
      <c r="B49" s="92" t="str">
        <f>'Your Classes'!C9</f>
        <v>Please select</v>
      </c>
    </row>
    <row r="50" spans="1:2" x14ac:dyDescent="0.35">
      <c r="A50" s="92" t="s">
        <v>345</v>
      </c>
      <c r="B50" s="92" t="str">
        <f>'Your Classes'!C10</f>
        <v>Please select</v>
      </c>
    </row>
    <row r="51" spans="1:2" x14ac:dyDescent="0.35">
      <c r="A51" s="92" t="s">
        <v>358</v>
      </c>
      <c r="B51" s="92" t="str">
        <f>'Your Classes'!C11</f>
        <v>Please select</v>
      </c>
    </row>
    <row r="52" spans="1:2" x14ac:dyDescent="0.35">
      <c r="A52" s="92" t="s">
        <v>489</v>
      </c>
      <c r="B52" s="99">
        <f>'Your Classes'!B13</f>
        <v>0</v>
      </c>
    </row>
    <row r="53" spans="1:2" x14ac:dyDescent="0.35">
      <c r="A53" s="158" t="s">
        <v>9</v>
      </c>
      <c r="B53" s="92" t="str">
        <f>'Your Classes'!C15</f>
        <v>Please select</v>
      </c>
    </row>
    <row r="54" spans="1:2" x14ac:dyDescent="0.35">
      <c r="A54" s="92" t="s">
        <v>346</v>
      </c>
      <c r="B54" s="92" t="str">
        <f>'Your Classes'!C17</f>
        <v>Please select</v>
      </c>
    </row>
    <row r="55" spans="1:2" x14ac:dyDescent="0.35">
      <c r="A55" s="92" t="s">
        <v>347</v>
      </c>
      <c r="B55" s="92" t="str">
        <f>'Your Classes'!C18</f>
        <v>Please select</v>
      </c>
    </row>
    <row r="56" spans="1:2" x14ac:dyDescent="0.35">
      <c r="A56" s="92" t="s">
        <v>348</v>
      </c>
      <c r="B56" s="92" t="str">
        <f>'Your Classes'!C19</f>
        <v>Please select</v>
      </c>
    </row>
    <row r="57" spans="1:2" x14ac:dyDescent="0.35">
      <c r="A57" s="92" t="s">
        <v>349</v>
      </c>
      <c r="B57" s="92" t="str">
        <f>'Your Classes'!C20</f>
        <v>Please select</v>
      </c>
    </row>
    <row r="58" spans="1:2" x14ac:dyDescent="0.35">
      <c r="A58" s="92" t="s">
        <v>350</v>
      </c>
      <c r="B58" s="92" t="str">
        <f>'Your Classes'!C21</f>
        <v>Please select</v>
      </c>
    </row>
    <row r="59" spans="1:2" x14ac:dyDescent="0.35">
      <c r="A59" s="92" t="s">
        <v>351</v>
      </c>
      <c r="B59" s="92" t="str">
        <f>'Your Classes'!C22</f>
        <v>Please select</v>
      </c>
    </row>
    <row r="60" spans="1:2" x14ac:dyDescent="0.35">
      <c r="A60" s="92" t="s">
        <v>352</v>
      </c>
      <c r="B60" s="92" t="str">
        <f>'Your Classes'!C23</f>
        <v>Please select</v>
      </c>
    </row>
    <row r="61" spans="1:2" x14ac:dyDescent="0.35">
      <c r="A61" s="92" t="s">
        <v>353</v>
      </c>
      <c r="B61" s="92" t="str">
        <f>'Your Classes'!C24</f>
        <v>Please select</v>
      </c>
    </row>
    <row r="62" spans="1:2" x14ac:dyDescent="0.35">
      <c r="A62" s="92" t="s">
        <v>354</v>
      </c>
      <c r="B62" s="92" t="str">
        <f>'Your Classes'!C25</f>
        <v>Please select</v>
      </c>
    </row>
    <row r="63" spans="1:2" x14ac:dyDescent="0.35">
      <c r="A63" s="92" t="s">
        <v>355</v>
      </c>
      <c r="B63" s="92" t="str">
        <f>'Your Classes'!C26</f>
        <v>Please select</v>
      </c>
    </row>
    <row r="64" spans="1:2" x14ac:dyDescent="0.35">
      <c r="A64" s="92" t="s">
        <v>356</v>
      </c>
      <c r="B64" s="92" t="str">
        <f>'Your Classes'!C27</f>
        <v>Please select</v>
      </c>
    </row>
    <row r="65" spans="1:2" x14ac:dyDescent="0.35">
      <c r="A65" s="92" t="s">
        <v>357</v>
      </c>
      <c r="B65" s="92" t="str">
        <f>'Your Classes'!C28</f>
        <v>Please select</v>
      </c>
    </row>
    <row r="66" spans="1:2" x14ac:dyDescent="0.35">
      <c r="A66" s="92" t="s">
        <v>359</v>
      </c>
      <c r="B66" s="92" t="str">
        <f>'Your Classes'!C29</f>
        <v>Please select</v>
      </c>
    </row>
    <row r="67" spans="1:2" x14ac:dyDescent="0.35">
      <c r="A67" s="92" t="s">
        <v>489</v>
      </c>
      <c r="B67" s="99">
        <f>'Your Classes'!B31</f>
        <v>0</v>
      </c>
    </row>
    <row r="68" spans="1:2" x14ac:dyDescent="0.35">
      <c r="A68" s="158" t="s">
        <v>56</v>
      </c>
      <c r="B68" s="92" t="str">
        <f>'Your Classes'!C33</f>
        <v>Please select</v>
      </c>
    </row>
    <row r="69" spans="1:2" x14ac:dyDescent="0.35">
      <c r="A69" s="92" t="s">
        <v>57</v>
      </c>
      <c r="B69" s="92" t="str">
        <f>'Your Classes'!C35</f>
        <v>Please select</v>
      </c>
    </row>
    <row r="70" spans="1:2" x14ac:dyDescent="0.35">
      <c r="A70" s="92" t="s">
        <v>58</v>
      </c>
      <c r="B70" s="92" t="str">
        <f>'Your Classes'!C36</f>
        <v>Please select</v>
      </c>
    </row>
    <row r="71" spans="1:2" x14ac:dyDescent="0.35">
      <c r="A71" s="92" t="s">
        <v>360</v>
      </c>
      <c r="B71" s="92" t="str">
        <f>'Your Classes'!C37</f>
        <v>Please select</v>
      </c>
    </row>
    <row r="72" spans="1:2" x14ac:dyDescent="0.35">
      <c r="A72" s="92" t="s">
        <v>489</v>
      </c>
      <c r="B72" s="99">
        <f>'Your Classes'!B39</f>
        <v>0</v>
      </c>
    </row>
    <row r="73" spans="1:2" x14ac:dyDescent="0.35">
      <c r="A73" s="158" t="s">
        <v>59</v>
      </c>
      <c r="B73" s="92" t="str">
        <f>'Your Classes'!C41</f>
        <v>Please select</v>
      </c>
    </row>
    <row r="74" spans="1:2" x14ac:dyDescent="0.35">
      <c r="A74" s="92" t="s">
        <v>361</v>
      </c>
      <c r="B74" s="92" t="str">
        <f>'Your Classes'!C43</f>
        <v>Please select</v>
      </c>
    </row>
    <row r="75" spans="1:2" x14ac:dyDescent="0.35">
      <c r="A75" s="92" t="s">
        <v>362</v>
      </c>
      <c r="B75" s="92" t="str">
        <f>'Your Classes'!C44</f>
        <v>Please select</v>
      </c>
    </row>
    <row r="76" spans="1:2" x14ac:dyDescent="0.35">
      <c r="A76" s="92" t="s">
        <v>363</v>
      </c>
      <c r="B76" s="92" t="str">
        <f>'Your Classes'!C45</f>
        <v>Please select</v>
      </c>
    </row>
    <row r="77" spans="1:2" x14ac:dyDescent="0.35">
      <c r="A77" s="92" t="s">
        <v>364</v>
      </c>
      <c r="B77" s="92" t="str">
        <f>'Your Classes'!C46</f>
        <v>Please select</v>
      </c>
    </row>
    <row r="78" spans="1:2" x14ac:dyDescent="0.35">
      <c r="A78" s="92" t="s">
        <v>365</v>
      </c>
      <c r="B78" s="92" t="str">
        <f>'Your Classes'!C47</f>
        <v>Please select</v>
      </c>
    </row>
    <row r="79" spans="1:2" x14ac:dyDescent="0.35">
      <c r="A79" s="92" t="s">
        <v>366</v>
      </c>
      <c r="B79" s="92" t="str">
        <f>'Your Classes'!C48</f>
        <v>Please select</v>
      </c>
    </row>
    <row r="80" spans="1:2" x14ac:dyDescent="0.35">
      <c r="A80" s="92" t="s">
        <v>489</v>
      </c>
      <c r="B80" s="99">
        <f>'Your Classes'!B50</f>
        <v>0</v>
      </c>
    </row>
    <row r="81" spans="1:2" x14ac:dyDescent="0.35">
      <c r="A81" s="158" t="s">
        <v>60</v>
      </c>
      <c r="B81" s="92" t="str">
        <f>'Your Classes'!C52</f>
        <v>Please select</v>
      </c>
    </row>
    <row r="82" spans="1:2" x14ac:dyDescent="0.35">
      <c r="A82" s="92" t="s">
        <v>375</v>
      </c>
      <c r="B82" s="92" t="str">
        <f>'Your Classes'!C54</f>
        <v>Please select</v>
      </c>
    </row>
    <row r="83" spans="1:2" x14ac:dyDescent="0.35">
      <c r="A83" s="92" t="s">
        <v>376</v>
      </c>
      <c r="B83" s="92" t="str">
        <f>'Your Classes'!C55</f>
        <v>Please select</v>
      </c>
    </row>
    <row r="84" spans="1:2" x14ac:dyDescent="0.35">
      <c r="A84" s="92" t="s">
        <v>377</v>
      </c>
      <c r="B84" s="92" t="str">
        <f>'Your Classes'!C56</f>
        <v>Please select</v>
      </c>
    </row>
    <row r="85" spans="1:2" x14ac:dyDescent="0.35">
      <c r="A85" s="92" t="s">
        <v>367</v>
      </c>
      <c r="B85" s="92" t="str">
        <f>'Your Classes'!C57</f>
        <v>Please select</v>
      </c>
    </row>
    <row r="86" spans="1:2" x14ac:dyDescent="0.35">
      <c r="A86" s="92" t="s">
        <v>489</v>
      </c>
      <c r="B86" s="99">
        <f>'Your Classes'!B59</f>
        <v>0</v>
      </c>
    </row>
    <row r="87" spans="1:2" x14ac:dyDescent="0.35">
      <c r="A87" s="158" t="s">
        <v>61</v>
      </c>
      <c r="B87" s="92" t="str">
        <f>'Your Classes'!C61</f>
        <v>Please select</v>
      </c>
    </row>
    <row r="88" spans="1:2" x14ac:dyDescent="0.35">
      <c r="A88" s="92" t="s">
        <v>368</v>
      </c>
      <c r="B88" s="92" t="str">
        <f>'Your Classes'!C63</f>
        <v>Please select</v>
      </c>
    </row>
    <row r="89" spans="1:2" x14ac:dyDescent="0.35">
      <c r="A89" s="92" t="s">
        <v>369</v>
      </c>
      <c r="B89" s="92" t="str">
        <f>'Your Classes'!C64</f>
        <v>Please select</v>
      </c>
    </row>
    <row r="90" spans="1:2" x14ac:dyDescent="0.35">
      <c r="A90" s="92" t="s">
        <v>370</v>
      </c>
      <c r="B90" s="92" t="str">
        <f>'Your Classes'!C65</f>
        <v>Please select</v>
      </c>
    </row>
    <row r="91" spans="1:2" x14ac:dyDescent="0.35">
      <c r="A91" s="92" t="s">
        <v>371</v>
      </c>
      <c r="B91" s="92" t="str">
        <f>'Your Classes'!C66</f>
        <v>Please select</v>
      </c>
    </row>
    <row r="92" spans="1:2" x14ac:dyDescent="0.35">
      <c r="A92" s="92" t="s">
        <v>372</v>
      </c>
      <c r="B92" s="92" t="str">
        <f>'Your Classes'!C67</f>
        <v>Please select</v>
      </c>
    </row>
    <row r="93" spans="1:2" x14ac:dyDescent="0.35">
      <c r="A93" s="92" t="s">
        <v>489</v>
      </c>
      <c r="B93" s="99">
        <f>'Your Classes'!B69</f>
        <v>0</v>
      </c>
    </row>
    <row r="94" spans="1:2" x14ac:dyDescent="0.35">
      <c r="A94" s="158" t="s">
        <v>65</v>
      </c>
      <c r="B94" s="92" t="str">
        <f>'Your Classes'!C71</f>
        <v>Please select</v>
      </c>
    </row>
    <row r="95" spans="1:2" x14ac:dyDescent="0.35">
      <c r="A95" s="92" t="s">
        <v>66</v>
      </c>
      <c r="B95" s="159">
        <f>'Your Classes'!C72</f>
        <v>0</v>
      </c>
    </row>
    <row r="96" spans="1:2" x14ac:dyDescent="0.35">
      <c r="A96" s="158" t="s">
        <v>62</v>
      </c>
      <c r="B96" s="92" t="str">
        <f>'Your Classes'!C74</f>
        <v>Please select</v>
      </c>
    </row>
    <row r="97" spans="1:2" x14ac:dyDescent="0.35">
      <c r="A97" s="92" t="s">
        <v>378</v>
      </c>
      <c r="B97" s="92" t="str">
        <f>'Your Classes'!C76</f>
        <v>Please select</v>
      </c>
    </row>
    <row r="98" spans="1:2" x14ac:dyDescent="0.35">
      <c r="A98" s="92" t="s">
        <v>379</v>
      </c>
      <c r="B98" s="92" t="str">
        <f>'Your Classes'!C77</f>
        <v>Please select</v>
      </c>
    </row>
    <row r="99" spans="1:2" x14ac:dyDescent="0.35">
      <c r="A99" s="92" t="s">
        <v>380</v>
      </c>
      <c r="B99" s="92" t="str">
        <f>'Your Classes'!C78</f>
        <v>Please select</v>
      </c>
    </row>
    <row r="100" spans="1:2" x14ac:dyDescent="0.35">
      <c r="A100" s="92" t="s">
        <v>381</v>
      </c>
      <c r="B100" s="92" t="str">
        <f>'Your Classes'!C79</f>
        <v>Please select</v>
      </c>
    </row>
    <row r="101" spans="1:2" x14ac:dyDescent="0.35">
      <c r="A101" s="92" t="s">
        <v>365</v>
      </c>
      <c r="B101" s="92" t="str">
        <f>'Your Classes'!C80</f>
        <v>Please select</v>
      </c>
    </row>
    <row r="102" spans="1:2" x14ac:dyDescent="0.35">
      <c r="A102" s="92" t="s">
        <v>382</v>
      </c>
      <c r="B102" s="92" t="str">
        <f>'Your Classes'!C81</f>
        <v>Please select</v>
      </c>
    </row>
    <row r="103" spans="1:2" x14ac:dyDescent="0.35">
      <c r="A103" s="92" t="s">
        <v>373</v>
      </c>
      <c r="B103" s="92" t="str">
        <f>'Your Classes'!C82</f>
        <v>Please select</v>
      </c>
    </row>
    <row r="104" spans="1:2" x14ac:dyDescent="0.35">
      <c r="A104" s="92" t="s">
        <v>489</v>
      </c>
      <c r="B104" s="99">
        <f>'Your Classes'!B84</f>
        <v>0</v>
      </c>
    </row>
    <row r="105" spans="1:2" x14ac:dyDescent="0.35">
      <c r="A105" s="158" t="s">
        <v>7</v>
      </c>
      <c r="B105" s="92" t="str">
        <f>'Your Classes'!C86</f>
        <v>Please select</v>
      </c>
    </row>
    <row r="106" spans="1:2" x14ac:dyDescent="0.35">
      <c r="A106" s="92" t="s">
        <v>374</v>
      </c>
      <c r="B106" s="92" t="str">
        <f>'Your Classes'!C87</f>
        <v>Please select</v>
      </c>
    </row>
    <row r="107" spans="1:2" x14ac:dyDescent="0.35">
      <c r="A107" s="92" t="s">
        <v>489</v>
      </c>
      <c r="B107" s="99">
        <f>'Your Classes'!B89</f>
        <v>0</v>
      </c>
    </row>
    <row r="108" spans="1:2" x14ac:dyDescent="0.35">
      <c r="A108" s="158" t="s">
        <v>5</v>
      </c>
      <c r="B108" s="92" t="str">
        <f>'Your Classes'!C91</f>
        <v>Please select</v>
      </c>
    </row>
    <row r="109" spans="1:2" x14ac:dyDescent="0.35">
      <c r="A109" s="92" t="s">
        <v>383</v>
      </c>
      <c r="B109" s="92" t="str">
        <f>'Your Classes'!C93</f>
        <v>Please select</v>
      </c>
    </row>
    <row r="110" spans="1:2" x14ac:dyDescent="0.35">
      <c r="A110" s="92" t="s">
        <v>384</v>
      </c>
      <c r="B110" s="92" t="str">
        <f>'Your Classes'!C94</f>
        <v>Please select</v>
      </c>
    </row>
    <row r="111" spans="1:2" x14ac:dyDescent="0.35">
      <c r="A111" s="92" t="s">
        <v>385</v>
      </c>
      <c r="B111" s="92" t="str">
        <f>'Your Classes'!C95</f>
        <v>Please select</v>
      </c>
    </row>
    <row r="112" spans="1:2" x14ac:dyDescent="0.35">
      <c r="A112" s="92" t="s">
        <v>386</v>
      </c>
      <c r="B112" s="92" t="str">
        <f>'Your Classes'!C96</f>
        <v>Please select</v>
      </c>
    </row>
    <row r="113" spans="1:2" x14ac:dyDescent="0.35">
      <c r="A113" s="92" t="s">
        <v>387</v>
      </c>
      <c r="B113" s="92" t="str">
        <f>'Your Classes'!C97</f>
        <v>Please select</v>
      </c>
    </row>
    <row r="114" spans="1:2" x14ac:dyDescent="0.35">
      <c r="A114" s="92" t="s">
        <v>388</v>
      </c>
      <c r="B114" s="92" t="str">
        <f>'Your Classes'!C98</f>
        <v>Please select</v>
      </c>
    </row>
    <row r="115" spans="1:2" x14ac:dyDescent="0.35">
      <c r="A115" s="92" t="s">
        <v>389</v>
      </c>
      <c r="B115" s="92" t="str">
        <f>'Your Classes'!C99</f>
        <v>Please select</v>
      </c>
    </row>
    <row r="116" spans="1:2" x14ac:dyDescent="0.35">
      <c r="A116" s="92" t="s">
        <v>390</v>
      </c>
      <c r="B116" s="92" t="str">
        <f>'Your Classes'!C100</f>
        <v>Please select</v>
      </c>
    </row>
    <row r="117" spans="1:2" x14ac:dyDescent="0.35">
      <c r="A117" s="92" t="s">
        <v>391</v>
      </c>
      <c r="B117" s="92" t="str">
        <f>'Your Classes'!C101</f>
        <v>Please select</v>
      </c>
    </row>
    <row r="118" spans="1:2" x14ac:dyDescent="0.35">
      <c r="A118" s="92" t="s">
        <v>489</v>
      </c>
      <c r="B118" s="99">
        <f>'Your Classes'!B103</f>
        <v>0</v>
      </c>
    </row>
    <row r="119" spans="1:2" x14ac:dyDescent="0.35">
      <c r="A119" s="158" t="s">
        <v>6</v>
      </c>
      <c r="B119" s="92" t="str">
        <f>'Your Classes'!C105</f>
        <v>Please select</v>
      </c>
    </row>
    <row r="120" spans="1:2" x14ac:dyDescent="0.35">
      <c r="A120" s="92" t="s">
        <v>392</v>
      </c>
      <c r="B120" s="92" t="str">
        <f>'Your Classes'!C107</f>
        <v>Please select</v>
      </c>
    </row>
    <row r="121" spans="1:2" x14ac:dyDescent="0.35">
      <c r="A121" s="92" t="s">
        <v>393</v>
      </c>
      <c r="B121" s="92" t="str">
        <f>'Your Classes'!C108</f>
        <v>Please select</v>
      </c>
    </row>
    <row r="122" spans="1:2" x14ac:dyDescent="0.35">
      <c r="A122" s="92" t="s">
        <v>394</v>
      </c>
      <c r="B122" s="92" t="str">
        <f>'Your Classes'!C109</f>
        <v>Please select</v>
      </c>
    </row>
    <row r="123" spans="1:2" x14ac:dyDescent="0.35">
      <c r="A123" s="92" t="s">
        <v>395</v>
      </c>
      <c r="B123" s="92" t="str">
        <f>'Your Classes'!C110</f>
        <v>Please select</v>
      </c>
    </row>
    <row r="124" spans="1:2" x14ac:dyDescent="0.35">
      <c r="A124" s="92" t="s">
        <v>396</v>
      </c>
      <c r="B124" s="92" t="str">
        <f>'Your Classes'!C111</f>
        <v>Please select</v>
      </c>
    </row>
    <row r="125" spans="1:2" x14ac:dyDescent="0.35">
      <c r="A125" s="92" t="s">
        <v>489</v>
      </c>
      <c r="B125" s="99">
        <f>'Your Classes'!B113</f>
        <v>0</v>
      </c>
    </row>
    <row r="126" spans="1:2" x14ac:dyDescent="0.35">
      <c r="A126" s="158" t="s">
        <v>63</v>
      </c>
      <c r="B126" s="92" t="str">
        <f>'Your Classes'!C115</f>
        <v>Please select</v>
      </c>
    </row>
    <row r="127" spans="1:2" x14ac:dyDescent="0.35">
      <c r="A127" s="92" t="s">
        <v>397</v>
      </c>
      <c r="B127" s="92" t="str">
        <f>'Your Classes'!C117</f>
        <v>Please select</v>
      </c>
    </row>
    <row r="128" spans="1:2" x14ac:dyDescent="0.35">
      <c r="A128" s="92" t="s">
        <v>398</v>
      </c>
      <c r="B128" s="92" t="str">
        <f>'Your Classes'!C118</f>
        <v>Please select</v>
      </c>
    </row>
    <row r="129" spans="1:2" x14ac:dyDescent="0.35">
      <c r="A129" s="92" t="s">
        <v>377</v>
      </c>
      <c r="B129" s="92" t="str">
        <f>'Your Classes'!C119</f>
        <v>Please select</v>
      </c>
    </row>
    <row r="130" spans="1:2" x14ac:dyDescent="0.35">
      <c r="A130" s="92" t="s">
        <v>399</v>
      </c>
      <c r="B130" s="92" t="str">
        <f>'Your Classes'!C120</f>
        <v>Please select</v>
      </c>
    </row>
    <row r="131" spans="1:2" x14ac:dyDescent="0.35">
      <c r="A131" s="92" t="s">
        <v>489</v>
      </c>
      <c r="B131" s="99">
        <f>'Your Classes'!B122</f>
        <v>0</v>
      </c>
    </row>
    <row r="132" spans="1:2" x14ac:dyDescent="0.35">
      <c r="A132" s="158" t="s">
        <v>8</v>
      </c>
      <c r="B132" s="92" t="str">
        <f>'Your Classes'!C124</f>
        <v>Please select</v>
      </c>
    </row>
    <row r="133" spans="1:2" x14ac:dyDescent="0.35">
      <c r="A133" s="92" t="s">
        <v>400</v>
      </c>
      <c r="B133" s="92" t="str">
        <f>'Your Classes'!C125</f>
        <v>Please select</v>
      </c>
    </row>
    <row r="134" spans="1:2" x14ac:dyDescent="0.35">
      <c r="A134" s="92" t="s">
        <v>489</v>
      </c>
      <c r="B134" s="99">
        <f>'Your Classes'!B127</f>
        <v>0</v>
      </c>
    </row>
    <row r="135" spans="1:2" x14ac:dyDescent="0.35">
      <c r="A135" s="158" t="s">
        <v>10</v>
      </c>
      <c r="B135" s="92" t="str">
        <f>'Your Classes'!C129</f>
        <v>Please select</v>
      </c>
    </row>
    <row r="136" spans="1:2" x14ac:dyDescent="0.35">
      <c r="A136" s="92" t="s">
        <v>401</v>
      </c>
      <c r="B136" s="92" t="str">
        <f>'Your Classes'!C130</f>
        <v>Please select</v>
      </c>
    </row>
    <row r="137" spans="1:2" x14ac:dyDescent="0.35">
      <c r="A137" s="92" t="s">
        <v>489</v>
      </c>
      <c r="B137" s="99">
        <f>'Your Classes'!B132</f>
        <v>0</v>
      </c>
    </row>
    <row r="138" spans="1:2" x14ac:dyDescent="0.35">
      <c r="A138" s="158" t="s">
        <v>4</v>
      </c>
      <c r="B138" s="92" t="str">
        <f>'Your Classes'!C134</f>
        <v>Please select</v>
      </c>
    </row>
    <row r="139" spans="1:2" x14ac:dyDescent="0.35">
      <c r="A139" s="92" t="s">
        <v>402</v>
      </c>
      <c r="B139" s="92" t="str">
        <f>'Your Classes'!C136</f>
        <v>Please select</v>
      </c>
    </row>
    <row r="140" spans="1:2" x14ac:dyDescent="0.35">
      <c r="A140" s="92" t="s">
        <v>403</v>
      </c>
      <c r="B140" s="92" t="str">
        <f>'Your Classes'!C137</f>
        <v>Please select</v>
      </c>
    </row>
    <row r="141" spans="1:2" x14ac:dyDescent="0.35">
      <c r="A141" s="92" t="s">
        <v>404</v>
      </c>
      <c r="B141" s="92" t="str">
        <f>'Your Classes'!C138</f>
        <v>Please select</v>
      </c>
    </row>
    <row r="142" spans="1:2" x14ac:dyDescent="0.35">
      <c r="A142" s="92" t="s">
        <v>489</v>
      </c>
      <c r="B142" s="99">
        <f>'Your Classes'!B140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P200"/>
  <sheetViews>
    <sheetView workbookViewId="0"/>
  </sheetViews>
  <sheetFormatPr defaultRowHeight="14.5" x14ac:dyDescent="0.35"/>
  <cols>
    <col min="1" max="1" width="23" customWidth="1"/>
    <col min="2" max="2" width="22.6328125" customWidth="1"/>
    <col min="3" max="3" width="35.6328125" customWidth="1"/>
    <col min="4" max="5" width="20.36328125" customWidth="1"/>
    <col min="6" max="12" width="4.36328125" customWidth="1"/>
    <col min="13" max="13" width="7.36328125" bestFit="1" customWidth="1"/>
    <col min="14" max="14" width="19.36328125" bestFit="1" customWidth="1"/>
    <col min="15" max="15" width="39.54296875" customWidth="1"/>
    <col min="16" max="16" width="14.6328125" bestFit="1" customWidth="1"/>
  </cols>
  <sheetData>
    <row r="1" spans="1:16" x14ac:dyDescent="0.35">
      <c r="A1" s="109" t="s">
        <v>327</v>
      </c>
      <c r="B1" s="109" t="s">
        <v>328</v>
      </c>
      <c r="C1" s="109" t="s">
        <v>329</v>
      </c>
      <c r="D1" s="109" t="s">
        <v>330</v>
      </c>
      <c r="E1" s="109" t="s">
        <v>331</v>
      </c>
      <c r="F1" s="110" t="s">
        <v>332</v>
      </c>
      <c r="G1" s="110" t="s">
        <v>333</v>
      </c>
      <c r="H1" s="110" t="s">
        <v>81</v>
      </c>
      <c r="I1" s="110" t="s">
        <v>334</v>
      </c>
      <c r="J1" s="110" t="s">
        <v>85</v>
      </c>
      <c r="K1" s="110" t="s">
        <v>335</v>
      </c>
      <c r="L1" s="110" t="s">
        <v>336</v>
      </c>
      <c r="M1" s="109" t="s">
        <v>337</v>
      </c>
      <c r="N1" s="109" t="s">
        <v>338</v>
      </c>
      <c r="O1" s="109" t="s">
        <v>339</v>
      </c>
      <c r="P1" s="109" t="s">
        <v>340</v>
      </c>
    </row>
    <row r="2" spans="1:16" x14ac:dyDescent="0.35">
      <c r="A2" s="103" t="e">
        <f>IF(ISBLANK(#REF!),"",#REF!)</f>
        <v>#REF!</v>
      </c>
      <c r="B2" s="103" t="str">
        <f>IF(ISBLANK(#REF!),"","P@ssw0rd")</f>
        <v>P@ssw0rd</v>
      </c>
      <c r="C2" s="103" t="e">
        <f>IF(ISBLANK(#REF!),"",#REF!)</f>
        <v>#REF!</v>
      </c>
      <c r="D2" s="103" t="e">
        <f>IF(ISBLANK(#REF!),"",#REF!)</f>
        <v>#REF!</v>
      </c>
      <c r="E2" s="103" t="e">
        <f>IF(ISBLANK(#REF!),"",#REF!)</f>
        <v>#REF!</v>
      </c>
      <c r="M2" t="str">
        <f>IF(ISBLANK(#REF!),"","Y")</f>
        <v>Y</v>
      </c>
      <c r="N2" t="str">
        <f>IF(ISBLANK(#REF!),"","Broker")</f>
        <v>Broker</v>
      </c>
      <c r="O2">
        <f>IF(ISBLANK(#REF!),"",'Your Company Details'!$D$8)</f>
        <v>0</v>
      </c>
      <c r="P2" t="str">
        <f>IF(ISBLANK(#REF!),"","N/A")</f>
        <v>N/A</v>
      </c>
    </row>
    <row r="3" spans="1:16" x14ac:dyDescent="0.35">
      <c r="A3" s="103" t="e">
        <f>IF(ISBLANK(#REF!),"",#REF!)</f>
        <v>#REF!</v>
      </c>
      <c r="B3" s="103" t="str">
        <f>IF(ISBLANK(#REF!),"","P@ssw0rd")</f>
        <v>P@ssw0rd</v>
      </c>
      <c r="C3" s="103" t="e">
        <f>IF(ISBLANK(#REF!),"",#REF!)</f>
        <v>#REF!</v>
      </c>
      <c r="D3" s="103" t="e">
        <f>IF(ISBLANK(#REF!),"",#REF!)</f>
        <v>#REF!</v>
      </c>
      <c r="E3" s="103" t="e">
        <f>IF(ISBLANK(#REF!),"",#REF!)</f>
        <v>#REF!</v>
      </c>
      <c r="M3" s="103" t="str">
        <f>IF(ISBLANK(#REF!),"","Y")</f>
        <v>Y</v>
      </c>
      <c r="N3" s="103" t="str">
        <f>IF(ISBLANK(#REF!),"","Broker")</f>
        <v>Broker</v>
      </c>
      <c r="O3" s="103">
        <f>IF(ISBLANK(#REF!),"",'Your Company Details'!$D$8)</f>
        <v>0</v>
      </c>
      <c r="P3" s="103" t="str">
        <f>IF(ISBLANK(#REF!),"","N/A")</f>
        <v>N/A</v>
      </c>
    </row>
    <row r="4" spans="1:16" x14ac:dyDescent="0.35">
      <c r="A4" s="103" t="e">
        <f>IF(ISBLANK(#REF!),"",#REF!)</f>
        <v>#REF!</v>
      </c>
      <c r="B4" s="103" t="str">
        <f>IF(ISBLANK(#REF!),"","P@ssw0rd")</f>
        <v>P@ssw0rd</v>
      </c>
      <c r="C4" s="103" t="e">
        <f>IF(ISBLANK(#REF!),"",#REF!)</f>
        <v>#REF!</v>
      </c>
      <c r="D4" s="103" t="e">
        <f>IF(ISBLANK(#REF!),"",#REF!)</f>
        <v>#REF!</v>
      </c>
      <c r="E4" s="103" t="e">
        <f>IF(ISBLANK(#REF!),"",#REF!)</f>
        <v>#REF!</v>
      </c>
      <c r="M4" s="103" t="str">
        <f>IF(ISBLANK(#REF!),"","Y")</f>
        <v>Y</v>
      </c>
      <c r="N4" s="103" t="str">
        <f>IF(ISBLANK(#REF!),"","Broker")</f>
        <v>Broker</v>
      </c>
      <c r="O4" s="103">
        <f>IF(ISBLANK(#REF!),"",'Your Company Details'!$D$8)</f>
        <v>0</v>
      </c>
      <c r="P4" s="103" t="str">
        <f>IF(ISBLANK(#REF!),"","N/A")</f>
        <v>N/A</v>
      </c>
    </row>
    <row r="5" spans="1:16" x14ac:dyDescent="0.35">
      <c r="A5" s="103" t="e">
        <f>IF(ISBLANK(#REF!),"",#REF!)</f>
        <v>#REF!</v>
      </c>
      <c r="B5" s="103" t="str">
        <f>IF(ISBLANK(#REF!),"","P@ssw0rd")</f>
        <v>P@ssw0rd</v>
      </c>
      <c r="C5" s="103" t="e">
        <f>IF(ISBLANK(#REF!),"",#REF!)</f>
        <v>#REF!</v>
      </c>
      <c r="D5" s="103" t="e">
        <f>IF(ISBLANK(#REF!),"",#REF!)</f>
        <v>#REF!</v>
      </c>
      <c r="E5" s="103" t="e">
        <f>IF(ISBLANK(#REF!),"",#REF!)</f>
        <v>#REF!</v>
      </c>
      <c r="M5" s="103" t="str">
        <f>IF(ISBLANK(#REF!),"","Y")</f>
        <v>Y</v>
      </c>
      <c r="N5" s="103" t="str">
        <f>IF(ISBLANK(#REF!),"","Broker")</f>
        <v>Broker</v>
      </c>
      <c r="O5" s="103">
        <f>IF(ISBLANK(#REF!),"",'Your Company Details'!$D$8)</f>
        <v>0</v>
      </c>
      <c r="P5" s="103" t="str">
        <f>IF(ISBLANK(#REF!),"","N/A")</f>
        <v>N/A</v>
      </c>
    </row>
    <row r="6" spans="1:16" x14ac:dyDescent="0.35">
      <c r="A6" s="103" t="e">
        <f>IF(ISBLANK(#REF!),"",#REF!)</f>
        <v>#REF!</v>
      </c>
      <c r="B6" s="103" t="str">
        <f>IF(ISBLANK(#REF!),"","P@ssw0rd")</f>
        <v>P@ssw0rd</v>
      </c>
      <c r="C6" s="103" t="e">
        <f>IF(ISBLANK(#REF!),"",#REF!)</f>
        <v>#REF!</v>
      </c>
      <c r="D6" s="103" t="e">
        <f>IF(ISBLANK(#REF!),"",#REF!)</f>
        <v>#REF!</v>
      </c>
      <c r="E6" s="103" t="e">
        <f>IF(ISBLANK(#REF!),"",#REF!)</f>
        <v>#REF!</v>
      </c>
      <c r="M6" s="103" t="str">
        <f>IF(ISBLANK(#REF!),"","Y")</f>
        <v>Y</v>
      </c>
      <c r="N6" s="103" t="str">
        <f>IF(ISBLANK(#REF!),"","Broker")</f>
        <v>Broker</v>
      </c>
      <c r="O6" s="103">
        <f>IF(ISBLANK(#REF!),"",'Your Company Details'!$D$8)</f>
        <v>0</v>
      </c>
      <c r="P6" s="103" t="str">
        <f>IF(ISBLANK(#REF!),"","N/A")</f>
        <v>N/A</v>
      </c>
    </row>
    <row r="7" spans="1:16" x14ac:dyDescent="0.35">
      <c r="A7" s="103" t="e">
        <f>IF(ISBLANK(#REF!),"",#REF!)</f>
        <v>#REF!</v>
      </c>
      <c r="B7" s="103" t="str">
        <f>IF(ISBLANK(#REF!),"","P@ssw0rd")</f>
        <v>P@ssw0rd</v>
      </c>
      <c r="C7" s="103" t="e">
        <f>IF(ISBLANK(#REF!),"",#REF!)</f>
        <v>#REF!</v>
      </c>
      <c r="D7" s="103" t="e">
        <f>IF(ISBLANK(#REF!),"",#REF!)</f>
        <v>#REF!</v>
      </c>
      <c r="E7" s="103" t="e">
        <f>IF(ISBLANK(#REF!),"",#REF!)</f>
        <v>#REF!</v>
      </c>
      <c r="M7" s="103" t="str">
        <f>IF(ISBLANK(#REF!),"","Y")</f>
        <v>Y</v>
      </c>
      <c r="N7" s="103" t="str">
        <f>IF(ISBLANK(#REF!),"","Broker")</f>
        <v>Broker</v>
      </c>
      <c r="O7" s="103">
        <f>IF(ISBLANK(#REF!),"",'Your Company Details'!$D$8)</f>
        <v>0</v>
      </c>
      <c r="P7" s="103" t="str">
        <f>IF(ISBLANK(#REF!),"","N/A")</f>
        <v>N/A</v>
      </c>
    </row>
    <row r="8" spans="1:16" x14ac:dyDescent="0.35">
      <c r="A8" s="103" t="e">
        <f>IF(ISBLANK(#REF!),"",#REF!)</f>
        <v>#REF!</v>
      </c>
      <c r="B8" s="103" t="str">
        <f>IF(ISBLANK(#REF!),"","P@ssw0rd")</f>
        <v>P@ssw0rd</v>
      </c>
      <c r="C8" s="103" t="e">
        <f>IF(ISBLANK(#REF!),"",#REF!)</f>
        <v>#REF!</v>
      </c>
      <c r="D8" s="103" t="e">
        <f>IF(ISBLANK(#REF!),"",#REF!)</f>
        <v>#REF!</v>
      </c>
      <c r="E8" s="103" t="e">
        <f>IF(ISBLANK(#REF!),"",#REF!)</f>
        <v>#REF!</v>
      </c>
      <c r="M8" s="103" t="str">
        <f>IF(ISBLANK(#REF!),"","Y")</f>
        <v>Y</v>
      </c>
      <c r="N8" s="103" t="str">
        <f>IF(ISBLANK(#REF!),"","Broker")</f>
        <v>Broker</v>
      </c>
      <c r="O8" s="103">
        <f>IF(ISBLANK(#REF!),"",'Your Company Details'!$D$8)</f>
        <v>0</v>
      </c>
      <c r="P8" s="103" t="str">
        <f>IF(ISBLANK(#REF!),"","N/A")</f>
        <v>N/A</v>
      </c>
    </row>
    <row r="9" spans="1:16" x14ac:dyDescent="0.35">
      <c r="A9" s="103" t="e">
        <f>IF(ISBLANK(#REF!),"",#REF!)</f>
        <v>#REF!</v>
      </c>
      <c r="B9" s="103" t="str">
        <f>IF(ISBLANK(#REF!),"","P@ssw0rd")</f>
        <v>P@ssw0rd</v>
      </c>
      <c r="C9" s="103" t="e">
        <f>IF(ISBLANK(#REF!),"",#REF!)</f>
        <v>#REF!</v>
      </c>
      <c r="D9" s="103" t="e">
        <f>IF(ISBLANK(#REF!),"",#REF!)</f>
        <v>#REF!</v>
      </c>
      <c r="E9" s="103" t="e">
        <f>IF(ISBLANK(#REF!),"",#REF!)</f>
        <v>#REF!</v>
      </c>
      <c r="M9" s="103" t="str">
        <f>IF(ISBLANK(#REF!),"","Y")</f>
        <v>Y</v>
      </c>
      <c r="N9" s="103" t="str">
        <f>IF(ISBLANK(#REF!),"","Broker")</f>
        <v>Broker</v>
      </c>
      <c r="O9" s="103">
        <f>IF(ISBLANK(#REF!),"",'Your Company Details'!$D$8)</f>
        <v>0</v>
      </c>
      <c r="P9" s="103" t="str">
        <f>IF(ISBLANK(#REF!),"","N/A")</f>
        <v>N/A</v>
      </c>
    </row>
    <row r="10" spans="1:16" x14ac:dyDescent="0.35">
      <c r="A10" s="103" t="e">
        <f>IF(ISBLANK(#REF!),"",#REF!)</f>
        <v>#REF!</v>
      </c>
      <c r="B10" s="103" t="str">
        <f>IF(ISBLANK(#REF!),"","P@ssw0rd")</f>
        <v>P@ssw0rd</v>
      </c>
      <c r="C10" s="103" t="e">
        <f>IF(ISBLANK(#REF!),"",#REF!)</f>
        <v>#REF!</v>
      </c>
      <c r="D10" s="103" t="e">
        <f>IF(ISBLANK(#REF!),"",#REF!)</f>
        <v>#REF!</v>
      </c>
      <c r="E10" s="103" t="e">
        <f>IF(ISBLANK(#REF!),"",#REF!)</f>
        <v>#REF!</v>
      </c>
      <c r="M10" s="103" t="str">
        <f>IF(ISBLANK(#REF!),"","Y")</f>
        <v>Y</v>
      </c>
      <c r="N10" s="103" t="str">
        <f>IF(ISBLANK(#REF!),"","Broker")</f>
        <v>Broker</v>
      </c>
      <c r="O10" s="103">
        <f>IF(ISBLANK(#REF!),"",'Your Company Details'!$D$8)</f>
        <v>0</v>
      </c>
      <c r="P10" s="103" t="str">
        <f>IF(ISBLANK(#REF!),"","N/A")</f>
        <v>N/A</v>
      </c>
    </row>
    <row r="11" spans="1:16" x14ac:dyDescent="0.35">
      <c r="A11" s="103" t="e">
        <f>IF(ISBLANK(#REF!),"",#REF!)</f>
        <v>#REF!</v>
      </c>
      <c r="B11" s="103" t="str">
        <f>IF(ISBLANK(#REF!),"","P@ssw0rd")</f>
        <v>P@ssw0rd</v>
      </c>
      <c r="C11" s="103" t="e">
        <f>IF(ISBLANK(#REF!),"",#REF!)</f>
        <v>#REF!</v>
      </c>
      <c r="D11" s="103" t="e">
        <f>IF(ISBLANK(#REF!),"",#REF!)</f>
        <v>#REF!</v>
      </c>
      <c r="E11" s="103" t="e">
        <f>IF(ISBLANK(#REF!),"",#REF!)</f>
        <v>#REF!</v>
      </c>
      <c r="M11" s="103" t="str">
        <f>IF(ISBLANK(#REF!),"","Y")</f>
        <v>Y</v>
      </c>
      <c r="N11" s="103" t="str">
        <f>IF(ISBLANK(#REF!),"","Broker")</f>
        <v>Broker</v>
      </c>
      <c r="O11" s="103">
        <f>IF(ISBLANK(#REF!),"",'Your Company Details'!$D$8)</f>
        <v>0</v>
      </c>
      <c r="P11" s="103" t="str">
        <f>IF(ISBLANK(#REF!),"","N/A")</f>
        <v>N/A</v>
      </c>
    </row>
    <row r="12" spans="1:16" x14ac:dyDescent="0.35">
      <c r="A12" s="103" t="e">
        <f>IF(ISBLANK(#REF!),"",#REF!)</f>
        <v>#REF!</v>
      </c>
      <c r="B12" s="103" t="str">
        <f>IF(ISBLANK(#REF!),"","P@ssw0rd")</f>
        <v>P@ssw0rd</v>
      </c>
      <c r="C12" s="103" t="e">
        <f>IF(ISBLANK(#REF!),"",#REF!)</f>
        <v>#REF!</v>
      </c>
      <c r="D12" s="103" t="e">
        <f>IF(ISBLANK(#REF!),"",#REF!)</f>
        <v>#REF!</v>
      </c>
      <c r="E12" s="103" t="e">
        <f>IF(ISBLANK(#REF!),"",#REF!)</f>
        <v>#REF!</v>
      </c>
      <c r="M12" s="103" t="str">
        <f>IF(ISBLANK(#REF!),"","Y")</f>
        <v>Y</v>
      </c>
      <c r="N12" s="103" t="str">
        <f>IF(ISBLANK(#REF!),"","Broker")</f>
        <v>Broker</v>
      </c>
      <c r="O12" s="103">
        <f>IF(ISBLANK(#REF!),"",'Your Company Details'!$D$8)</f>
        <v>0</v>
      </c>
      <c r="P12" s="103" t="str">
        <f>IF(ISBLANK(#REF!),"","N/A")</f>
        <v>N/A</v>
      </c>
    </row>
    <row r="13" spans="1:16" x14ac:dyDescent="0.35">
      <c r="A13" s="103" t="e">
        <f>IF(ISBLANK(#REF!),"",#REF!)</f>
        <v>#REF!</v>
      </c>
      <c r="B13" s="103" t="str">
        <f>IF(ISBLANK(#REF!),"","P@ssw0rd")</f>
        <v>P@ssw0rd</v>
      </c>
      <c r="C13" s="103" t="e">
        <f>IF(ISBLANK(#REF!),"",#REF!)</f>
        <v>#REF!</v>
      </c>
      <c r="D13" s="103" t="e">
        <f>IF(ISBLANK(#REF!),"",#REF!)</f>
        <v>#REF!</v>
      </c>
      <c r="E13" s="103" t="e">
        <f>IF(ISBLANK(#REF!),"",#REF!)</f>
        <v>#REF!</v>
      </c>
      <c r="M13" s="103" t="str">
        <f>IF(ISBLANK(#REF!),"","Y")</f>
        <v>Y</v>
      </c>
      <c r="N13" s="103" t="str">
        <f>IF(ISBLANK(#REF!),"","Broker")</f>
        <v>Broker</v>
      </c>
      <c r="O13" s="103">
        <f>IF(ISBLANK(#REF!),"",'Your Company Details'!$D$8)</f>
        <v>0</v>
      </c>
      <c r="P13" s="103" t="str">
        <f>IF(ISBLANK(#REF!),"","N/A")</f>
        <v>N/A</v>
      </c>
    </row>
    <row r="14" spans="1:16" x14ac:dyDescent="0.35">
      <c r="A14" s="103" t="e">
        <f>IF(ISBLANK(#REF!),"",#REF!)</f>
        <v>#REF!</v>
      </c>
      <c r="B14" s="103" t="str">
        <f>IF(ISBLANK(#REF!),"","P@ssw0rd")</f>
        <v>P@ssw0rd</v>
      </c>
      <c r="C14" s="103" t="e">
        <f>IF(ISBLANK(#REF!),"",#REF!)</f>
        <v>#REF!</v>
      </c>
      <c r="D14" s="103" t="e">
        <f>IF(ISBLANK(#REF!),"",#REF!)</f>
        <v>#REF!</v>
      </c>
      <c r="E14" s="103" t="e">
        <f>IF(ISBLANK(#REF!),"",#REF!)</f>
        <v>#REF!</v>
      </c>
      <c r="M14" s="103" t="str">
        <f>IF(ISBLANK(#REF!),"","Y")</f>
        <v>Y</v>
      </c>
      <c r="N14" s="103" t="str">
        <f>IF(ISBLANK(#REF!),"","Broker")</f>
        <v>Broker</v>
      </c>
      <c r="O14" s="103">
        <f>IF(ISBLANK(#REF!),"",'Your Company Details'!$D$8)</f>
        <v>0</v>
      </c>
      <c r="P14" s="103" t="str">
        <f>IF(ISBLANK(#REF!),"","N/A")</f>
        <v>N/A</v>
      </c>
    </row>
    <row r="15" spans="1:16" x14ac:dyDescent="0.35">
      <c r="A15" s="103" t="e">
        <f>IF(ISBLANK(#REF!),"",#REF!)</f>
        <v>#REF!</v>
      </c>
      <c r="B15" s="103" t="str">
        <f>IF(ISBLANK(#REF!),"","P@ssw0rd")</f>
        <v>P@ssw0rd</v>
      </c>
      <c r="C15" s="103" t="e">
        <f>IF(ISBLANK(#REF!),"",#REF!)</f>
        <v>#REF!</v>
      </c>
      <c r="D15" s="103" t="e">
        <f>IF(ISBLANK(#REF!),"",#REF!)</f>
        <v>#REF!</v>
      </c>
      <c r="E15" s="103" t="e">
        <f>IF(ISBLANK(#REF!),"",#REF!)</f>
        <v>#REF!</v>
      </c>
      <c r="M15" s="103" t="str">
        <f>IF(ISBLANK(#REF!),"","Y")</f>
        <v>Y</v>
      </c>
      <c r="N15" s="103" t="str">
        <f>IF(ISBLANK(#REF!),"","Broker")</f>
        <v>Broker</v>
      </c>
      <c r="O15" s="103">
        <f>IF(ISBLANK(#REF!),"",'Your Company Details'!$D$8)</f>
        <v>0</v>
      </c>
      <c r="P15" s="103" t="str">
        <f>IF(ISBLANK(#REF!),"","N/A")</f>
        <v>N/A</v>
      </c>
    </row>
    <row r="16" spans="1:16" x14ac:dyDescent="0.35">
      <c r="A16" s="103" t="e">
        <f>IF(ISBLANK(#REF!),"",#REF!)</f>
        <v>#REF!</v>
      </c>
      <c r="B16" s="103" t="str">
        <f>IF(ISBLANK(#REF!),"","P@ssw0rd")</f>
        <v>P@ssw0rd</v>
      </c>
      <c r="C16" s="103" t="e">
        <f>IF(ISBLANK(#REF!),"",#REF!)</f>
        <v>#REF!</v>
      </c>
      <c r="D16" s="103" t="e">
        <f>IF(ISBLANK(#REF!),"",#REF!)</f>
        <v>#REF!</v>
      </c>
      <c r="E16" s="103" t="e">
        <f>IF(ISBLANK(#REF!),"",#REF!)</f>
        <v>#REF!</v>
      </c>
      <c r="M16" s="103" t="str">
        <f>IF(ISBLANK(#REF!),"","Y")</f>
        <v>Y</v>
      </c>
      <c r="N16" s="103" t="str">
        <f>IF(ISBLANK(#REF!),"","Broker")</f>
        <v>Broker</v>
      </c>
      <c r="O16" s="103">
        <f>IF(ISBLANK(#REF!),"",'Your Company Details'!$D$8)</f>
        <v>0</v>
      </c>
      <c r="P16" s="103" t="str">
        <f>IF(ISBLANK(#REF!),"","N/A")</f>
        <v>N/A</v>
      </c>
    </row>
    <row r="17" spans="1:16" x14ac:dyDescent="0.35">
      <c r="A17" s="103" t="e">
        <f>IF(ISBLANK(#REF!),"",#REF!)</f>
        <v>#REF!</v>
      </c>
      <c r="B17" s="103" t="str">
        <f>IF(ISBLANK(#REF!),"","P@ssw0rd")</f>
        <v>P@ssw0rd</v>
      </c>
      <c r="C17" s="103" t="e">
        <f>IF(ISBLANK(#REF!),"",#REF!)</f>
        <v>#REF!</v>
      </c>
      <c r="D17" s="103" t="e">
        <f>IF(ISBLANK(#REF!),"",#REF!)</f>
        <v>#REF!</v>
      </c>
      <c r="E17" s="103" t="e">
        <f>IF(ISBLANK(#REF!),"",#REF!)</f>
        <v>#REF!</v>
      </c>
      <c r="M17" s="103" t="str">
        <f>IF(ISBLANK(#REF!),"","Y")</f>
        <v>Y</v>
      </c>
      <c r="N17" s="103" t="str">
        <f>IF(ISBLANK(#REF!),"","Broker")</f>
        <v>Broker</v>
      </c>
      <c r="O17" s="103">
        <f>IF(ISBLANK(#REF!),"",'Your Company Details'!$D$8)</f>
        <v>0</v>
      </c>
      <c r="P17" s="103" t="str">
        <f>IF(ISBLANK(#REF!),"","N/A")</f>
        <v>N/A</v>
      </c>
    </row>
    <row r="18" spans="1:16" x14ac:dyDescent="0.35">
      <c r="A18" s="103" t="e">
        <f>IF(ISBLANK(#REF!),"",#REF!)</f>
        <v>#REF!</v>
      </c>
      <c r="B18" s="103" t="str">
        <f>IF(ISBLANK(#REF!),"","P@ssw0rd")</f>
        <v>P@ssw0rd</v>
      </c>
      <c r="C18" s="103" t="e">
        <f>IF(ISBLANK(#REF!),"",#REF!)</f>
        <v>#REF!</v>
      </c>
      <c r="D18" s="103" t="e">
        <f>IF(ISBLANK(#REF!),"",#REF!)</f>
        <v>#REF!</v>
      </c>
      <c r="E18" s="103" t="e">
        <f>IF(ISBLANK(#REF!),"",#REF!)</f>
        <v>#REF!</v>
      </c>
      <c r="M18" s="103" t="str">
        <f>IF(ISBLANK(#REF!),"","Y")</f>
        <v>Y</v>
      </c>
      <c r="N18" s="103" t="str">
        <f>IF(ISBLANK(#REF!),"","Broker")</f>
        <v>Broker</v>
      </c>
      <c r="O18" s="103">
        <f>IF(ISBLANK(#REF!),"",'Your Company Details'!$D$8)</f>
        <v>0</v>
      </c>
      <c r="P18" s="103" t="str">
        <f>IF(ISBLANK(#REF!),"","N/A")</f>
        <v>N/A</v>
      </c>
    </row>
    <row r="19" spans="1:16" x14ac:dyDescent="0.35">
      <c r="A19" s="103" t="e">
        <f>IF(ISBLANK(#REF!),"",#REF!)</f>
        <v>#REF!</v>
      </c>
      <c r="B19" s="103" t="str">
        <f>IF(ISBLANK(#REF!),"","P@ssw0rd")</f>
        <v>P@ssw0rd</v>
      </c>
      <c r="C19" s="103" t="e">
        <f>IF(ISBLANK(#REF!),"",#REF!)</f>
        <v>#REF!</v>
      </c>
      <c r="D19" s="103" t="e">
        <f>IF(ISBLANK(#REF!),"",#REF!)</f>
        <v>#REF!</v>
      </c>
      <c r="E19" s="103" t="e">
        <f>IF(ISBLANK(#REF!),"",#REF!)</f>
        <v>#REF!</v>
      </c>
      <c r="M19" s="103" t="str">
        <f>IF(ISBLANK(#REF!),"","Y")</f>
        <v>Y</v>
      </c>
      <c r="N19" s="103" t="str">
        <f>IF(ISBLANK(#REF!),"","Broker")</f>
        <v>Broker</v>
      </c>
      <c r="O19" s="103">
        <f>IF(ISBLANK(#REF!),"",'Your Company Details'!$D$8)</f>
        <v>0</v>
      </c>
      <c r="P19" s="103" t="str">
        <f>IF(ISBLANK(#REF!),"","N/A")</f>
        <v>N/A</v>
      </c>
    </row>
    <row r="20" spans="1:16" x14ac:dyDescent="0.35">
      <c r="A20" s="103" t="e">
        <f>IF(ISBLANK(#REF!),"",#REF!)</f>
        <v>#REF!</v>
      </c>
      <c r="B20" s="103" t="str">
        <f>IF(ISBLANK(#REF!),"","P@ssw0rd")</f>
        <v>P@ssw0rd</v>
      </c>
      <c r="C20" s="103" t="e">
        <f>IF(ISBLANK(#REF!),"",#REF!)</f>
        <v>#REF!</v>
      </c>
      <c r="D20" s="103" t="e">
        <f>IF(ISBLANK(#REF!),"",#REF!)</f>
        <v>#REF!</v>
      </c>
      <c r="E20" s="103" t="e">
        <f>IF(ISBLANK(#REF!),"",#REF!)</f>
        <v>#REF!</v>
      </c>
      <c r="M20" s="103" t="str">
        <f>IF(ISBLANK(#REF!),"","Y")</f>
        <v>Y</v>
      </c>
      <c r="N20" s="103" t="str">
        <f>IF(ISBLANK(#REF!),"","Broker")</f>
        <v>Broker</v>
      </c>
      <c r="O20" s="103">
        <f>IF(ISBLANK(#REF!),"",'Your Company Details'!$D$8)</f>
        <v>0</v>
      </c>
      <c r="P20" s="103" t="str">
        <f>IF(ISBLANK(#REF!),"","N/A")</f>
        <v>N/A</v>
      </c>
    </row>
    <row r="21" spans="1:16" x14ac:dyDescent="0.35">
      <c r="A21" s="103" t="e">
        <f>IF(ISBLANK(#REF!),"",#REF!)</f>
        <v>#REF!</v>
      </c>
      <c r="B21" s="103" t="str">
        <f>IF(ISBLANK(#REF!),"","P@ssw0rd")</f>
        <v>P@ssw0rd</v>
      </c>
      <c r="C21" s="103" t="e">
        <f>IF(ISBLANK(#REF!),"",#REF!)</f>
        <v>#REF!</v>
      </c>
      <c r="D21" s="103" t="e">
        <f>IF(ISBLANK(#REF!),"",#REF!)</f>
        <v>#REF!</v>
      </c>
      <c r="E21" s="103" t="e">
        <f>IF(ISBLANK(#REF!),"",#REF!)</f>
        <v>#REF!</v>
      </c>
      <c r="M21" s="103" t="str">
        <f>IF(ISBLANK(#REF!),"","Y")</f>
        <v>Y</v>
      </c>
      <c r="N21" s="103" t="str">
        <f>IF(ISBLANK(#REF!),"","Broker")</f>
        <v>Broker</v>
      </c>
      <c r="O21" s="103">
        <f>IF(ISBLANK(#REF!),"",'Your Company Details'!$D$8)</f>
        <v>0</v>
      </c>
      <c r="P21" s="103" t="str">
        <f>IF(ISBLANK(#REF!),"","N/A")</f>
        <v>N/A</v>
      </c>
    </row>
    <row r="22" spans="1:16" x14ac:dyDescent="0.35">
      <c r="A22" s="103" t="e">
        <f>IF(ISBLANK(#REF!),"",#REF!)</f>
        <v>#REF!</v>
      </c>
      <c r="B22" s="103" t="str">
        <f>IF(ISBLANK(#REF!),"","P@ssw0rd")</f>
        <v>P@ssw0rd</v>
      </c>
      <c r="C22" s="103" t="e">
        <f>IF(ISBLANK(#REF!),"",#REF!)</f>
        <v>#REF!</v>
      </c>
      <c r="D22" s="103" t="e">
        <f>IF(ISBLANK(#REF!),"",#REF!)</f>
        <v>#REF!</v>
      </c>
      <c r="E22" s="103" t="e">
        <f>IF(ISBLANK(#REF!),"",#REF!)</f>
        <v>#REF!</v>
      </c>
      <c r="M22" s="103" t="str">
        <f>IF(ISBLANK(#REF!),"","Y")</f>
        <v>Y</v>
      </c>
      <c r="N22" s="103" t="str">
        <f>IF(ISBLANK(#REF!),"","Broker")</f>
        <v>Broker</v>
      </c>
      <c r="O22" s="103">
        <f>IF(ISBLANK(#REF!),"",'Your Company Details'!$D$8)</f>
        <v>0</v>
      </c>
      <c r="P22" s="103" t="str">
        <f>IF(ISBLANK(#REF!),"","N/A")</f>
        <v>N/A</v>
      </c>
    </row>
    <row r="23" spans="1:16" x14ac:dyDescent="0.35">
      <c r="A23" s="103" t="e">
        <f>IF(ISBLANK(#REF!),"",#REF!)</f>
        <v>#REF!</v>
      </c>
      <c r="B23" s="103" t="str">
        <f>IF(ISBLANK(#REF!),"","P@ssw0rd")</f>
        <v>P@ssw0rd</v>
      </c>
      <c r="C23" s="103" t="e">
        <f>IF(ISBLANK(#REF!),"",#REF!)</f>
        <v>#REF!</v>
      </c>
      <c r="D23" s="103" t="e">
        <f>IF(ISBLANK(#REF!),"",#REF!)</f>
        <v>#REF!</v>
      </c>
      <c r="E23" s="103" t="e">
        <f>IF(ISBLANK(#REF!),"",#REF!)</f>
        <v>#REF!</v>
      </c>
      <c r="M23" s="103" t="str">
        <f>IF(ISBLANK(#REF!),"","Y")</f>
        <v>Y</v>
      </c>
      <c r="N23" s="103" t="str">
        <f>IF(ISBLANK(#REF!),"","Broker")</f>
        <v>Broker</v>
      </c>
      <c r="O23" s="103">
        <f>IF(ISBLANK(#REF!),"",'Your Company Details'!$D$8)</f>
        <v>0</v>
      </c>
      <c r="P23" s="103" t="str">
        <f>IF(ISBLANK(#REF!),"","N/A")</f>
        <v>N/A</v>
      </c>
    </row>
    <row r="24" spans="1:16" x14ac:dyDescent="0.35">
      <c r="A24" s="103" t="e">
        <f>IF(ISBLANK(#REF!),"",#REF!)</f>
        <v>#REF!</v>
      </c>
      <c r="B24" s="103" t="str">
        <f>IF(ISBLANK(#REF!),"","P@ssw0rd")</f>
        <v>P@ssw0rd</v>
      </c>
      <c r="C24" s="103" t="e">
        <f>IF(ISBLANK(#REF!),"",#REF!)</f>
        <v>#REF!</v>
      </c>
      <c r="D24" s="103" t="e">
        <f>IF(ISBLANK(#REF!),"",#REF!)</f>
        <v>#REF!</v>
      </c>
      <c r="E24" s="103" t="e">
        <f>IF(ISBLANK(#REF!),"",#REF!)</f>
        <v>#REF!</v>
      </c>
      <c r="M24" s="103" t="str">
        <f>IF(ISBLANK(#REF!),"","Y")</f>
        <v>Y</v>
      </c>
      <c r="N24" s="103" t="str">
        <f>IF(ISBLANK(#REF!),"","Broker")</f>
        <v>Broker</v>
      </c>
      <c r="O24" s="103">
        <f>IF(ISBLANK(#REF!),"",'Your Company Details'!$D$8)</f>
        <v>0</v>
      </c>
      <c r="P24" s="103" t="str">
        <f>IF(ISBLANK(#REF!),"","N/A")</f>
        <v>N/A</v>
      </c>
    </row>
    <row r="25" spans="1:16" x14ac:dyDescent="0.35">
      <c r="A25" s="103" t="e">
        <f>IF(ISBLANK(#REF!),"",#REF!)</f>
        <v>#REF!</v>
      </c>
      <c r="B25" s="103" t="str">
        <f>IF(ISBLANK(#REF!),"","P@ssw0rd")</f>
        <v>P@ssw0rd</v>
      </c>
      <c r="C25" s="103" t="e">
        <f>IF(ISBLANK(#REF!),"",#REF!)</f>
        <v>#REF!</v>
      </c>
      <c r="D25" s="103" t="e">
        <f>IF(ISBLANK(#REF!),"",#REF!)</f>
        <v>#REF!</v>
      </c>
      <c r="E25" s="103" t="e">
        <f>IF(ISBLANK(#REF!),"",#REF!)</f>
        <v>#REF!</v>
      </c>
      <c r="M25" s="103" t="str">
        <f>IF(ISBLANK(#REF!),"","Y")</f>
        <v>Y</v>
      </c>
      <c r="N25" s="103" t="str">
        <f>IF(ISBLANK(#REF!),"","Broker")</f>
        <v>Broker</v>
      </c>
      <c r="O25" s="103">
        <f>IF(ISBLANK(#REF!),"",'Your Company Details'!$D$8)</f>
        <v>0</v>
      </c>
      <c r="P25" s="103" t="str">
        <f>IF(ISBLANK(#REF!),"","N/A")</f>
        <v>N/A</v>
      </c>
    </row>
    <row r="26" spans="1:16" x14ac:dyDescent="0.35">
      <c r="A26" s="103" t="e">
        <f>IF(ISBLANK(#REF!),"",#REF!)</f>
        <v>#REF!</v>
      </c>
      <c r="B26" s="103" t="str">
        <f>IF(ISBLANK(#REF!),"","P@ssw0rd")</f>
        <v>P@ssw0rd</v>
      </c>
      <c r="C26" s="103" t="e">
        <f>IF(ISBLANK(#REF!),"",#REF!)</f>
        <v>#REF!</v>
      </c>
      <c r="D26" s="103" t="e">
        <f>IF(ISBLANK(#REF!),"",#REF!)</f>
        <v>#REF!</v>
      </c>
      <c r="E26" s="103" t="e">
        <f>IF(ISBLANK(#REF!),"",#REF!)</f>
        <v>#REF!</v>
      </c>
      <c r="M26" s="103" t="str">
        <f>IF(ISBLANK(#REF!),"","Y")</f>
        <v>Y</v>
      </c>
      <c r="N26" s="103" t="str">
        <f>IF(ISBLANK(#REF!),"","Broker")</f>
        <v>Broker</v>
      </c>
      <c r="O26" s="103">
        <f>IF(ISBLANK(#REF!),"",'Your Company Details'!$D$8)</f>
        <v>0</v>
      </c>
      <c r="P26" s="103" t="str">
        <f>IF(ISBLANK(#REF!),"","N/A")</f>
        <v>N/A</v>
      </c>
    </row>
    <row r="27" spans="1:16" x14ac:dyDescent="0.35">
      <c r="A27" s="103" t="e">
        <f>IF(ISBLANK(#REF!),"",#REF!)</f>
        <v>#REF!</v>
      </c>
      <c r="B27" s="103" t="str">
        <f>IF(ISBLANK(#REF!),"","P@ssw0rd")</f>
        <v>P@ssw0rd</v>
      </c>
      <c r="C27" s="103" t="e">
        <f>IF(ISBLANK(#REF!),"",#REF!)</f>
        <v>#REF!</v>
      </c>
      <c r="D27" s="103" t="e">
        <f>IF(ISBLANK(#REF!),"",#REF!)</f>
        <v>#REF!</v>
      </c>
      <c r="E27" s="103" t="e">
        <f>IF(ISBLANK(#REF!),"",#REF!)</f>
        <v>#REF!</v>
      </c>
      <c r="M27" s="103" t="str">
        <f>IF(ISBLANK(#REF!),"","Y")</f>
        <v>Y</v>
      </c>
      <c r="N27" s="103" t="str">
        <f>IF(ISBLANK(#REF!),"","Broker")</f>
        <v>Broker</v>
      </c>
      <c r="O27" s="103">
        <f>IF(ISBLANK(#REF!),"",'Your Company Details'!$D$8)</f>
        <v>0</v>
      </c>
      <c r="P27" s="103" t="str">
        <f>IF(ISBLANK(#REF!),"","N/A")</f>
        <v>N/A</v>
      </c>
    </row>
    <row r="28" spans="1:16" x14ac:dyDescent="0.35">
      <c r="A28" s="103" t="e">
        <f>IF(ISBLANK(#REF!),"",#REF!)</f>
        <v>#REF!</v>
      </c>
      <c r="B28" s="103" t="str">
        <f>IF(ISBLANK(#REF!),"","P@ssw0rd")</f>
        <v>P@ssw0rd</v>
      </c>
      <c r="C28" s="103" t="e">
        <f>IF(ISBLANK(#REF!),"",#REF!)</f>
        <v>#REF!</v>
      </c>
      <c r="D28" s="103" t="e">
        <f>IF(ISBLANK(#REF!),"",#REF!)</f>
        <v>#REF!</v>
      </c>
      <c r="E28" s="103" t="e">
        <f>IF(ISBLANK(#REF!),"",#REF!)</f>
        <v>#REF!</v>
      </c>
      <c r="M28" s="103" t="str">
        <f>IF(ISBLANK(#REF!),"","Y")</f>
        <v>Y</v>
      </c>
      <c r="N28" s="103" t="str">
        <f>IF(ISBLANK(#REF!),"","Broker")</f>
        <v>Broker</v>
      </c>
      <c r="O28" s="103">
        <f>IF(ISBLANK(#REF!),"",'Your Company Details'!$D$8)</f>
        <v>0</v>
      </c>
      <c r="P28" s="103" t="str">
        <f>IF(ISBLANK(#REF!),"","N/A")</f>
        <v>N/A</v>
      </c>
    </row>
    <row r="29" spans="1:16" x14ac:dyDescent="0.35">
      <c r="A29" s="103" t="e">
        <f>IF(ISBLANK(#REF!),"",#REF!)</f>
        <v>#REF!</v>
      </c>
      <c r="B29" s="103" t="str">
        <f>IF(ISBLANK(#REF!),"","P@ssw0rd")</f>
        <v>P@ssw0rd</v>
      </c>
      <c r="C29" s="103" t="e">
        <f>IF(ISBLANK(#REF!),"",#REF!)</f>
        <v>#REF!</v>
      </c>
      <c r="D29" s="103" t="e">
        <f>IF(ISBLANK(#REF!),"",#REF!)</f>
        <v>#REF!</v>
      </c>
      <c r="E29" s="103" t="e">
        <f>IF(ISBLANK(#REF!),"",#REF!)</f>
        <v>#REF!</v>
      </c>
      <c r="M29" s="103" t="str">
        <f>IF(ISBLANK(#REF!),"","Y")</f>
        <v>Y</v>
      </c>
      <c r="N29" s="103" t="str">
        <f>IF(ISBLANK(#REF!),"","Broker")</f>
        <v>Broker</v>
      </c>
      <c r="O29" s="103">
        <f>IF(ISBLANK(#REF!),"",'Your Company Details'!$D$8)</f>
        <v>0</v>
      </c>
      <c r="P29" s="103" t="str">
        <f>IF(ISBLANK(#REF!),"","N/A")</f>
        <v>N/A</v>
      </c>
    </row>
    <row r="30" spans="1:16" x14ac:dyDescent="0.35">
      <c r="A30" s="103" t="e">
        <f>IF(ISBLANK(#REF!),"",#REF!)</f>
        <v>#REF!</v>
      </c>
      <c r="B30" s="103" t="str">
        <f>IF(ISBLANK(#REF!),"","P@ssw0rd")</f>
        <v>P@ssw0rd</v>
      </c>
      <c r="C30" s="103" t="e">
        <f>IF(ISBLANK(#REF!),"",#REF!)</f>
        <v>#REF!</v>
      </c>
      <c r="D30" s="103" t="e">
        <f>IF(ISBLANK(#REF!),"",#REF!)</f>
        <v>#REF!</v>
      </c>
      <c r="E30" s="103" t="e">
        <f>IF(ISBLANK(#REF!),"",#REF!)</f>
        <v>#REF!</v>
      </c>
      <c r="M30" s="103" t="str">
        <f>IF(ISBLANK(#REF!),"","Y")</f>
        <v>Y</v>
      </c>
      <c r="N30" s="103" t="str">
        <f>IF(ISBLANK(#REF!),"","Broker")</f>
        <v>Broker</v>
      </c>
      <c r="O30" s="103">
        <f>IF(ISBLANK(#REF!),"",'Your Company Details'!$D$8)</f>
        <v>0</v>
      </c>
      <c r="P30" s="103" t="str">
        <f>IF(ISBLANK(#REF!),"","N/A")</f>
        <v>N/A</v>
      </c>
    </row>
    <row r="31" spans="1:16" x14ac:dyDescent="0.35">
      <c r="A31" s="103" t="e">
        <f>IF(ISBLANK(#REF!),"",#REF!)</f>
        <v>#REF!</v>
      </c>
      <c r="B31" s="103" t="str">
        <f>IF(ISBLANK(#REF!),"","P@ssw0rd")</f>
        <v>P@ssw0rd</v>
      </c>
      <c r="C31" s="103" t="e">
        <f>IF(ISBLANK(#REF!),"",#REF!)</f>
        <v>#REF!</v>
      </c>
      <c r="D31" s="103" t="e">
        <f>IF(ISBLANK(#REF!),"",#REF!)</f>
        <v>#REF!</v>
      </c>
      <c r="E31" s="103" t="e">
        <f>IF(ISBLANK(#REF!),"",#REF!)</f>
        <v>#REF!</v>
      </c>
      <c r="M31" s="103" t="str">
        <f>IF(ISBLANK(#REF!),"","Y")</f>
        <v>Y</v>
      </c>
      <c r="N31" s="103" t="str">
        <f>IF(ISBLANK(#REF!),"","Broker")</f>
        <v>Broker</v>
      </c>
      <c r="O31" s="103">
        <f>IF(ISBLANK(#REF!),"",'Your Company Details'!$D$8)</f>
        <v>0</v>
      </c>
      <c r="P31" s="103" t="str">
        <f>IF(ISBLANK(#REF!),"","N/A")</f>
        <v>N/A</v>
      </c>
    </row>
    <row r="32" spans="1:16" x14ac:dyDescent="0.35">
      <c r="A32" s="103" t="e">
        <f>IF(ISBLANK(#REF!),"",#REF!)</f>
        <v>#REF!</v>
      </c>
      <c r="B32" s="103" t="str">
        <f>IF(ISBLANK(#REF!),"","P@ssw0rd")</f>
        <v>P@ssw0rd</v>
      </c>
      <c r="C32" s="103" t="e">
        <f>IF(ISBLANK(#REF!),"",#REF!)</f>
        <v>#REF!</v>
      </c>
      <c r="D32" s="103" t="e">
        <f>IF(ISBLANK(#REF!),"",#REF!)</f>
        <v>#REF!</v>
      </c>
      <c r="E32" s="103" t="e">
        <f>IF(ISBLANK(#REF!),"",#REF!)</f>
        <v>#REF!</v>
      </c>
      <c r="M32" s="103" t="str">
        <f>IF(ISBLANK(#REF!),"","Y")</f>
        <v>Y</v>
      </c>
      <c r="N32" s="103" t="str">
        <f>IF(ISBLANK(#REF!),"","Broker")</f>
        <v>Broker</v>
      </c>
      <c r="O32" s="103">
        <f>IF(ISBLANK(#REF!),"",'Your Company Details'!$D$8)</f>
        <v>0</v>
      </c>
      <c r="P32" s="103" t="str">
        <f>IF(ISBLANK(#REF!),"","N/A")</f>
        <v>N/A</v>
      </c>
    </row>
    <row r="33" spans="1:16" x14ac:dyDescent="0.35">
      <c r="A33" s="103" t="e">
        <f>IF(ISBLANK(#REF!),"",#REF!)</f>
        <v>#REF!</v>
      </c>
      <c r="B33" s="103" t="str">
        <f>IF(ISBLANK(#REF!),"","P@ssw0rd")</f>
        <v>P@ssw0rd</v>
      </c>
      <c r="C33" s="103" t="e">
        <f>IF(ISBLANK(#REF!),"",#REF!)</f>
        <v>#REF!</v>
      </c>
      <c r="D33" s="103" t="e">
        <f>IF(ISBLANK(#REF!),"",#REF!)</f>
        <v>#REF!</v>
      </c>
      <c r="E33" s="103" t="e">
        <f>IF(ISBLANK(#REF!),"",#REF!)</f>
        <v>#REF!</v>
      </c>
      <c r="M33" s="103" t="str">
        <f>IF(ISBLANK(#REF!),"","Y")</f>
        <v>Y</v>
      </c>
      <c r="N33" s="103" t="str">
        <f>IF(ISBLANK(#REF!),"","Broker")</f>
        <v>Broker</v>
      </c>
      <c r="O33" s="103">
        <f>IF(ISBLANK(#REF!),"",'Your Company Details'!$D$8)</f>
        <v>0</v>
      </c>
      <c r="P33" s="103" t="str">
        <f>IF(ISBLANK(#REF!),"","N/A")</f>
        <v>N/A</v>
      </c>
    </row>
    <row r="34" spans="1:16" x14ac:dyDescent="0.35">
      <c r="A34" s="103" t="e">
        <f>IF(ISBLANK(#REF!),"",#REF!)</f>
        <v>#REF!</v>
      </c>
      <c r="B34" s="103" t="str">
        <f>IF(ISBLANK(#REF!),"","P@ssw0rd")</f>
        <v>P@ssw0rd</v>
      </c>
      <c r="C34" s="103" t="e">
        <f>IF(ISBLANK(#REF!),"",#REF!)</f>
        <v>#REF!</v>
      </c>
      <c r="D34" s="103" t="e">
        <f>IF(ISBLANK(#REF!),"",#REF!)</f>
        <v>#REF!</v>
      </c>
      <c r="E34" s="103" t="e">
        <f>IF(ISBLANK(#REF!),"",#REF!)</f>
        <v>#REF!</v>
      </c>
      <c r="M34" s="103" t="str">
        <f>IF(ISBLANK(#REF!),"","Y")</f>
        <v>Y</v>
      </c>
      <c r="N34" s="103" t="str">
        <f>IF(ISBLANK(#REF!),"","Broker")</f>
        <v>Broker</v>
      </c>
      <c r="O34" s="103">
        <f>IF(ISBLANK(#REF!),"",'Your Company Details'!$D$8)</f>
        <v>0</v>
      </c>
      <c r="P34" s="103" t="str">
        <f>IF(ISBLANK(#REF!),"","N/A")</f>
        <v>N/A</v>
      </c>
    </row>
    <row r="35" spans="1:16" x14ac:dyDescent="0.35">
      <c r="A35" s="103" t="e">
        <f>IF(ISBLANK(#REF!),"",#REF!)</f>
        <v>#REF!</v>
      </c>
      <c r="B35" s="103" t="str">
        <f>IF(ISBLANK(#REF!),"","P@ssw0rd")</f>
        <v>P@ssw0rd</v>
      </c>
      <c r="C35" s="103" t="e">
        <f>IF(ISBLANK(#REF!),"",#REF!)</f>
        <v>#REF!</v>
      </c>
      <c r="D35" s="103" t="e">
        <f>IF(ISBLANK(#REF!),"",#REF!)</f>
        <v>#REF!</v>
      </c>
      <c r="E35" s="103" t="e">
        <f>IF(ISBLANK(#REF!),"",#REF!)</f>
        <v>#REF!</v>
      </c>
      <c r="M35" s="103" t="str">
        <f>IF(ISBLANK(#REF!),"","Y")</f>
        <v>Y</v>
      </c>
      <c r="N35" s="103" t="str">
        <f>IF(ISBLANK(#REF!),"","Broker")</f>
        <v>Broker</v>
      </c>
      <c r="O35" s="103">
        <f>IF(ISBLANK(#REF!),"",'Your Company Details'!$D$8)</f>
        <v>0</v>
      </c>
      <c r="P35" s="103" t="str">
        <f>IF(ISBLANK(#REF!),"","N/A")</f>
        <v>N/A</v>
      </c>
    </row>
    <row r="36" spans="1:16" x14ac:dyDescent="0.35">
      <c r="A36" s="103" t="e">
        <f>IF(ISBLANK(#REF!),"",#REF!)</f>
        <v>#REF!</v>
      </c>
      <c r="B36" s="103" t="str">
        <f>IF(ISBLANK(#REF!),"","P@ssw0rd")</f>
        <v>P@ssw0rd</v>
      </c>
      <c r="C36" s="103" t="e">
        <f>IF(ISBLANK(#REF!),"",#REF!)</f>
        <v>#REF!</v>
      </c>
      <c r="D36" s="103" t="e">
        <f>IF(ISBLANK(#REF!),"",#REF!)</f>
        <v>#REF!</v>
      </c>
      <c r="E36" s="103" t="e">
        <f>IF(ISBLANK(#REF!),"",#REF!)</f>
        <v>#REF!</v>
      </c>
      <c r="M36" s="103" t="str">
        <f>IF(ISBLANK(#REF!),"","Y")</f>
        <v>Y</v>
      </c>
      <c r="N36" s="103" t="str">
        <f>IF(ISBLANK(#REF!),"","Broker")</f>
        <v>Broker</v>
      </c>
      <c r="O36" s="103">
        <f>IF(ISBLANK(#REF!),"",'Your Company Details'!$D$8)</f>
        <v>0</v>
      </c>
      <c r="P36" s="103" t="str">
        <f>IF(ISBLANK(#REF!),"","N/A")</f>
        <v>N/A</v>
      </c>
    </row>
    <row r="37" spans="1:16" x14ac:dyDescent="0.35">
      <c r="A37" s="103" t="e">
        <f>IF(ISBLANK(#REF!),"",#REF!)</f>
        <v>#REF!</v>
      </c>
      <c r="B37" s="103" t="str">
        <f>IF(ISBLANK(#REF!),"","P@ssw0rd")</f>
        <v>P@ssw0rd</v>
      </c>
      <c r="C37" s="103" t="e">
        <f>IF(ISBLANK(#REF!),"",#REF!)</f>
        <v>#REF!</v>
      </c>
      <c r="D37" s="103" t="e">
        <f>IF(ISBLANK(#REF!),"",#REF!)</f>
        <v>#REF!</v>
      </c>
      <c r="E37" s="103" t="e">
        <f>IF(ISBLANK(#REF!),"",#REF!)</f>
        <v>#REF!</v>
      </c>
      <c r="M37" s="103" t="str">
        <f>IF(ISBLANK(#REF!),"","Y")</f>
        <v>Y</v>
      </c>
      <c r="N37" s="103" t="str">
        <f>IF(ISBLANK(#REF!),"","Broker")</f>
        <v>Broker</v>
      </c>
      <c r="O37" s="103">
        <f>IF(ISBLANK(#REF!),"",'Your Company Details'!$D$8)</f>
        <v>0</v>
      </c>
      <c r="P37" s="103" t="str">
        <f>IF(ISBLANK(#REF!),"","N/A")</f>
        <v>N/A</v>
      </c>
    </row>
    <row r="38" spans="1:16" x14ac:dyDescent="0.35">
      <c r="A38" s="103" t="e">
        <f>IF(ISBLANK(#REF!),"",#REF!)</f>
        <v>#REF!</v>
      </c>
      <c r="B38" s="103" t="str">
        <f>IF(ISBLANK(#REF!),"","P@ssw0rd")</f>
        <v>P@ssw0rd</v>
      </c>
      <c r="C38" s="103" t="e">
        <f>IF(ISBLANK(#REF!),"",#REF!)</f>
        <v>#REF!</v>
      </c>
      <c r="D38" s="103" t="e">
        <f>IF(ISBLANK(#REF!),"",#REF!)</f>
        <v>#REF!</v>
      </c>
      <c r="E38" s="103" t="e">
        <f>IF(ISBLANK(#REF!),"",#REF!)</f>
        <v>#REF!</v>
      </c>
      <c r="M38" s="103" t="str">
        <f>IF(ISBLANK(#REF!),"","Y")</f>
        <v>Y</v>
      </c>
      <c r="N38" s="103" t="str">
        <f>IF(ISBLANK(#REF!),"","Broker")</f>
        <v>Broker</v>
      </c>
      <c r="O38" s="103">
        <f>IF(ISBLANK(#REF!),"",'Your Company Details'!$D$8)</f>
        <v>0</v>
      </c>
      <c r="P38" s="103" t="str">
        <f>IF(ISBLANK(#REF!),"","N/A")</f>
        <v>N/A</v>
      </c>
    </row>
    <row r="39" spans="1:16" x14ac:dyDescent="0.35">
      <c r="A39" s="103" t="e">
        <f>IF(ISBLANK(#REF!),"",#REF!)</f>
        <v>#REF!</v>
      </c>
      <c r="B39" s="103" t="str">
        <f>IF(ISBLANK(#REF!),"","P@ssw0rd")</f>
        <v>P@ssw0rd</v>
      </c>
      <c r="C39" s="103" t="e">
        <f>IF(ISBLANK(#REF!),"",#REF!)</f>
        <v>#REF!</v>
      </c>
      <c r="D39" s="103" t="e">
        <f>IF(ISBLANK(#REF!),"",#REF!)</f>
        <v>#REF!</v>
      </c>
      <c r="E39" s="103" t="e">
        <f>IF(ISBLANK(#REF!),"",#REF!)</f>
        <v>#REF!</v>
      </c>
      <c r="M39" s="103" t="str">
        <f>IF(ISBLANK(#REF!),"","Y")</f>
        <v>Y</v>
      </c>
      <c r="N39" s="103" t="str">
        <f>IF(ISBLANK(#REF!),"","Broker")</f>
        <v>Broker</v>
      </c>
      <c r="O39" s="103">
        <f>IF(ISBLANK(#REF!),"",'Your Company Details'!$D$8)</f>
        <v>0</v>
      </c>
      <c r="P39" s="103" t="str">
        <f>IF(ISBLANK(#REF!),"","N/A")</f>
        <v>N/A</v>
      </c>
    </row>
    <row r="40" spans="1:16" x14ac:dyDescent="0.35">
      <c r="A40" s="103" t="e">
        <f>IF(ISBLANK(#REF!),"",#REF!)</f>
        <v>#REF!</v>
      </c>
      <c r="B40" s="103" t="str">
        <f>IF(ISBLANK(#REF!),"","P@ssw0rd")</f>
        <v>P@ssw0rd</v>
      </c>
      <c r="C40" s="103" t="e">
        <f>IF(ISBLANK(#REF!),"",#REF!)</f>
        <v>#REF!</v>
      </c>
      <c r="D40" s="103" t="e">
        <f>IF(ISBLANK(#REF!),"",#REF!)</f>
        <v>#REF!</v>
      </c>
      <c r="E40" s="103" t="e">
        <f>IF(ISBLANK(#REF!),"",#REF!)</f>
        <v>#REF!</v>
      </c>
      <c r="M40" s="103" t="str">
        <f>IF(ISBLANK(#REF!),"","Y")</f>
        <v>Y</v>
      </c>
      <c r="N40" s="103" t="str">
        <f>IF(ISBLANK(#REF!),"","Broker")</f>
        <v>Broker</v>
      </c>
      <c r="O40" s="103">
        <f>IF(ISBLANK(#REF!),"",'Your Company Details'!$D$8)</f>
        <v>0</v>
      </c>
      <c r="P40" s="103" t="str">
        <f>IF(ISBLANK(#REF!),"","N/A")</f>
        <v>N/A</v>
      </c>
    </row>
    <row r="41" spans="1:16" x14ac:dyDescent="0.35">
      <c r="A41" s="103" t="e">
        <f>IF(ISBLANK(#REF!),"",#REF!)</f>
        <v>#REF!</v>
      </c>
      <c r="B41" s="103" t="str">
        <f>IF(ISBLANK(#REF!),"","P@ssw0rd")</f>
        <v>P@ssw0rd</v>
      </c>
      <c r="C41" s="103" t="e">
        <f>IF(ISBLANK(#REF!),"",#REF!)</f>
        <v>#REF!</v>
      </c>
      <c r="D41" s="103" t="e">
        <f>IF(ISBLANK(#REF!),"",#REF!)</f>
        <v>#REF!</v>
      </c>
      <c r="E41" s="103" t="e">
        <f>IF(ISBLANK(#REF!),"",#REF!)</f>
        <v>#REF!</v>
      </c>
      <c r="M41" s="103" t="str">
        <f>IF(ISBLANK(#REF!),"","Y")</f>
        <v>Y</v>
      </c>
      <c r="N41" s="103" t="str">
        <f>IF(ISBLANK(#REF!),"","Broker")</f>
        <v>Broker</v>
      </c>
      <c r="O41" s="103">
        <f>IF(ISBLANK(#REF!),"",'Your Company Details'!$D$8)</f>
        <v>0</v>
      </c>
      <c r="P41" s="103" t="str">
        <f>IF(ISBLANK(#REF!),"","N/A")</f>
        <v>N/A</v>
      </c>
    </row>
    <row r="42" spans="1:16" x14ac:dyDescent="0.35">
      <c r="A42" s="103" t="e">
        <f>IF(ISBLANK(#REF!),"",#REF!)</f>
        <v>#REF!</v>
      </c>
      <c r="B42" s="103" t="str">
        <f>IF(ISBLANK(#REF!),"","P@ssw0rd")</f>
        <v>P@ssw0rd</v>
      </c>
      <c r="C42" s="103" t="e">
        <f>IF(ISBLANK(#REF!),"",#REF!)</f>
        <v>#REF!</v>
      </c>
      <c r="D42" s="103" t="e">
        <f>IF(ISBLANK(#REF!),"",#REF!)</f>
        <v>#REF!</v>
      </c>
      <c r="E42" s="103" t="e">
        <f>IF(ISBLANK(#REF!),"",#REF!)</f>
        <v>#REF!</v>
      </c>
      <c r="M42" s="103" t="str">
        <f>IF(ISBLANK(#REF!),"","Y")</f>
        <v>Y</v>
      </c>
      <c r="N42" s="103" t="str">
        <f>IF(ISBLANK(#REF!),"","Broker")</f>
        <v>Broker</v>
      </c>
      <c r="O42" s="103">
        <f>IF(ISBLANK(#REF!),"",'Your Company Details'!$D$8)</f>
        <v>0</v>
      </c>
      <c r="P42" s="103" t="str">
        <f>IF(ISBLANK(#REF!),"","N/A")</f>
        <v>N/A</v>
      </c>
    </row>
    <row r="43" spans="1:16" x14ac:dyDescent="0.35">
      <c r="A43" s="103" t="e">
        <f>IF(ISBLANK(#REF!),"",#REF!)</f>
        <v>#REF!</v>
      </c>
      <c r="B43" s="103" t="str">
        <f>IF(ISBLANK(#REF!),"","P@ssw0rd")</f>
        <v>P@ssw0rd</v>
      </c>
      <c r="C43" s="103" t="e">
        <f>IF(ISBLANK(#REF!),"",#REF!)</f>
        <v>#REF!</v>
      </c>
      <c r="D43" s="103" t="e">
        <f>IF(ISBLANK(#REF!),"",#REF!)</f>
        <v>#REF!</v>
      </c>
      <c r="E43" s="103" t="e">
        <f>IF(ISBLANK(#REF!),"",#REF!)</f>
        <v>#REF!</v>
      </c>
      <c r="M43" s="103" t="str">
        <f>IF(ISBLANK(#REF!),"","Y")</f>
        <v>Y</v>
      </c>
      <c r="N43" s="103" t="str">
        <f>IF(ISBLANK(#REF!),"","Broker")</f>
        <v>Broker</v>
      </c>
      <c r="O43" s="103">
        <f>IF(ISBLANK(#REF!),"",'Your Company Details'!$D$8)</f>
        <v>0</v>
      </c>
      <c r="P43" s="103" t="str">
        <f>IF(ISBLANK(#REF!),"","N/A")</f>
        <v>N/A</v>
      </c>
    </row>
    <row r="44" spans="1:16" x14ac:dyDescent="0.35">
      <c r="A44" s="103" t="e">
        <f>IF(ISBLANK(#REF!),"",#REF!)</f>
        <v>#REF!</v>
      </c>
      <c r="B44" s="103" t="str">
        <f>IF(ISBLANK(#REF!),"","P@ssw0rd")</f>
        <v>P@ssw0rd</v>
      </c>
      <c r="C44" s="103" t="e">
        <f>IF(ISBLANK(#REF!),"",#REF!)</f>
        <v>#REF!</v>
      </c>
      <c r="D44" s="103" t="e">
        <f>IF(ISBLANK(#REF!),"",#REF!)</f>
        <v>#REF!</v>
      </c>
      <c r="E44" s="103" t="e">
        <f>IF(ISBLANK(#REF!),"",#REF!)</f>
        <v>#REF!</v>
      </c>
      <c r="M44" s="103" t="str">
        <f>IF(ISBLANK(#REF!),"","Y")</f>
        <v>Y</v>
      </c>
      <c r="N44" s="103" t="str">
        <f>IF(ISBLANK(#REF!),"","Broker")</f>
        <v>Broker</v>
      </c>
      <c r="O44" s="103">
        <f>IF(ISBLANK(#REF!),"",'Your Company Details'!$D$8)</f>
        <v>0</v>
      </c>
      <c r="P44" s="103" t="str">
        <f>IF(ISBLANK(#REF!),"","N/A")</f>
        <v>N/A</v>
      </c>
    </row>
    <row r="45" spans="1:16" x14ac:dyDescent="0.35">
      <c r="A45" s="103" t="e">
        <f>IF(ISBLANK(#REF!),"",#REF!)</f>
        <v>#REF!</v>
      </c>
      <c r="B45" s="103" t="str">
        <f>IF(ISBLANK(#REF!),"","P@ssw0rd")</f>
        <v>P@ssw0rd</v>
      </c>
      <c r="C45" s="103" t="e">
        <f>IF(ISBLANK(#REF!),"",#REF!)</f>
        <v>#REF!</v>
      </c>
      <c r="D45" s="103" t="e">
        <f>IF(ISBLANK(#REF!),"",#REF!)</f>
        <v>#REF!</v>
      </c>
      <c r="E45" s="103" t="e">
        <f>IF(ISBLANK(#REF!),"",#REF!)</f>
        <v>#REF!</v>
      </c>
      <c r="M45" s="103" t="str">
        <f>IF(ISBLANK(#REF!),"","Y")</f>
        <v>Y</v>
      </c>
      <c r="N45" s="103" t="str">
        <f>IF(ISBLANK(#REF!),"","Broker")</f>
        <v>Broker</v>
      </c>
      <c r="O45" s="103">
        <f>IF(ISBLANK(#REF!),"",'Your Company Details'!$D$8)</f>
        <v>0</v>
      </c>
      <c r="P45" s="103" t="str">
        <f>IF(ISBLANK(#REF!),"","N/A")</f>
        <v>N/A</v>
      </c>
    </row>
    <row r="46" spans="1:16" x14ac:dyDescent="0.35">
      <c r="A46" s="103" t="e">
        <f>IF(ISBLANK(#REF!),"",#REF!)</f>
        <v>#REF!</v>
      </c>
      <c r="B46" s="103" t="str">
        <f>IF(ISBLANK(#REF!),"","P@ssw0rd")</f>
        <v>P@ssw0rd</v>
      </c>
      <c r="C46" s="103" t="e">
        <f>IF(ISBLANK(#REF!),"",#REF!)</f>
        <v>#REF!</v>
      </c>
      <c r="D46" s="103" t="e">
        <f>IF(ISBLANK(#REF!),"",#REF!)</f>
        <v>#REF!</v>
      </c>
      <c r="E46" s="103" t="e">
        <f>IF(ISBLANK(#REF!),"",#REF!)</f>
        <v>#REF!</v>
      </c>
      <c r="M46" s="103" t="str">
        <f>IF(ISBLANK(#REF!),"","Y")</f>
        <v>Y</v>
      </c>
      <c r="N46" s="103" t="str">
        <f>IF(ISBLANK(#REF!),"","Broker")</f>
        <v>Broker</v>
      </c>
      <c r="O46" s="103">
        <f>IF(ISBLANK(#REF!),"",'Your Company Details'!$D$8)</f>
        <v>0</v>
      </c>
      <c r="P46" s="103" t="str">
        <f>IF(ISBLANK(#REF!),"","N/A")</f>
        <v>N/A</v>
      </c>
    </row>
    <row r="47" spans="1:16" x14ac:dyDescent="0.35">
      <c r="A47" s="103" t="e">
        <f>IF(ISBLANK(#REF!),"",#REF!)</f>
        <v>#REF!</v>
      </c>
      <c r="B47" s="103" t="str">
        <f>IF(ISBLANK(#REF!),"","P@ssw0rd")</f>
        <v>P@ssw0rd</v>
      </c>
      <c r="C47" s="103" t="e">
        <f>IF(ISBLANK(#REF!),"",#REF!)</f>
        <v>#REF!</v>
      </c>
      <c r="D47" s="103" t="e">
        <f>IF(ISBLANK(#REF!),"",#REF!)</f>
        <v>#REF!</v>
      </c>
      <c r="E47" s="103" t="e">
        <f>IF(ISBLANK(#REF!),"",#REF!)</f>
        <v>#REF!</v>
      </c>
      <c r="M47" s="103" t="str">
        <f>IF(ISBLANK(#REF!),"","Y")</f>
        <v>Y</v>
      </c>
      <c r="N47" s="103" t="str">
        <f>IF(ISBLANK(#REF!),"","Broker")</f>
        <v>Broker</v>
      </c>
      <c r="O47" s="103">
        <f>IF(ISBLANK(#REF!),"",'Your Company Details'!$D$8)</f>
        <v>0</v>
      </c>
      <c r="P47" s="103" t="str">
        <f>IF(ISBLANK(#REF!),"","N/A")</f>
        <v>N/A</v>
      </c>
    </row>
    <row r="48" spans="1:16" x14ac:dyDescent="0.35">
      <c r="A48" s="103" t="e">
        <f>IF(ISBLANK(#REF!),"",#REF!)</f>
        <v>#REF!</v>
      </c>
      <c r="B48" s="103" t="str">
        <f>IF(ISBLANK(#REF!),"","P@ssw0rd")</f>
        <v>P@ssw0rd</v>
      </c>
      <c r="C48" s="103" t="e">
        <f>IF(ISBLANK(#REF!),"",#REF!)</f>
        <v>#REF!</v>
      </c>
      <c r="D48" s="103" t="e">
        <f>IF(ISBLANK(#REF!),"",#REF!)</f>
        <v>#REF!</v>
      </c>
      <c r="E48" s="103" t="e">
        <f>IF(ISBLANK(#REF!),"",#REF!)</f>
        <v>#REF!</v>
      </c>
      <c r="M48" s="103" t="str">
        <f>IF(ISBLANK(#REF!),"","Y")</f>
        <v>Y</v>
      </c>
      <c r="N48" s="103" t="str">
        <f>IF(ISBLANK(#REF!),"","Broker")</f>
        <v>Broker</v>
      </c>
      <c r="O48" s="103">
        <f>IF(ISBLANK(#REF!),"",'Your Company Details'!$D$8)</f>
        <v>0</v>
      </c>
      <c r="P48" s="103" t="str">
        <f>IF(ISBLANK(#REF!),"","N/A")</f>
        <v>N/A</v>
      </c>
    </row>
    <row r="49" spans="1:16" x14ac:dyDescent="0.35">
      <c r="A49" s="103" t="e">
        <f>IF(ISBLANK(#REF!),"",#REF!)</f>
        <v>#REF!</v>
      </c>
      <c r="B49" s="103" t="str">
        <f>IF(ISBLANK(#REF!),"","P@ssw0rd")</f>
        <v>P@ssw0rd</v>
      </c>
      <c r="C49" s="103" t="e">
        <f>IF(ISBLANK(#REF!),"",#REF!)</f>
        <v>#REF!</v>
      </c>
      <c r="D49" s="103" t="e">
        <f>IF(ISBLANK(#REF!),"",#REF!)</f>
        <v>#REF!</v>
      </c>
      <c r="E49" s="103" t="e">
        <f>IF(ISBLANK(#REF!),"",#REF!)</f>
        <v>#REF!</v>
      </c>
      <c r="M49" s="103" t="str">
        <f>IF(ISBLANK(#REF!),"","Y")</f>
        <v>Y</v>
      </c>
      <c r="N49" s="103" t="str">
        <f>IF(ISBLANK(#REF!),"","Broker")</f>
        <v>Broker</v>
      </c>
      <c r="O49" s="103">
        <f>IF(ISBLANK(#REF!),"",'Your Company Details'!$D$8)</f>
        <v>0</v>
      </c>
      <c r="P49" s="103" t="str">
        <f>IF(ISBLANK(#REF!),"","N/A")</f>
        <v>N/A</v>
      </c>
    </row>
    <row r="50" spans="1:16" x14ac:dyDescent="0.35">
      <c r="A50" s="103" t="e">
        <f>IF(ISBLANK(#REF!),"",#REF!)</f>
        <v>#REF!</v>
      </c>
      <c r="B50" s="103" t="str">
        <f>IF(ISBLANK(#REF!),"","P@ssw0rd")</f>
        <v>P@ssw0rd</v>
      </c>
      <c r="C50" s="103" t="e">
        <f>IF(ISBLANK(#REF!),"",#REF!)</f>
        <v>#REF!</v>
      </c>
      <c r="D50" s="103" t="e">
        <f>IF(ISBLANK(#REF!),"",#REF!)</f>
        <v>#REF!</v>
      </c>
      <c r="E50" s="103" t="e">
        <f>IF(ISBLANK(#REF!),"",#REF!)</f>
        <v>#REF!</v>
      </c>
      <c r="M50" s="103" t="str">
        <f>IF(ISBLANK(#REF!),"","Y")</f>
        <v>Y</v>
      </c>
      <c r="N50" s="103" t="str">
        <f>IF(ISBLANK(#REF!),"","Broker")</f>
        <v>Broker</v>
      </c>
      <c r="O50" s="103">
        <f>IF(ISBLANK(#REF!),"",'Your Company Details'!$D$8)</f>
        <v>0</v>
      </c>
      <c r="P50" s="103" t="str">
        <f>IF(ISBLANK(#REF!),"","N/A")</f>
        <v>N/A</v>
      </c>
    </row>
    <row r="51" spans="1:16" x14ac:dyDescent="0.35">
      <c r="B51" s="103" t="str">
        <f>IF(ISBLANK(#REF!),"","P@ssw0rd")</f>
        <v>P@ssw0rd</v>
      </c>
      <c r="C51" s="103" t="e">
        <f>IF(ISBLANK(#REF!),"",#REF!)</f>
        <v>#REF!</v>
      </c>
    </row>
    <row r="52" spans="1:16" x14ac:dyDescent="0.35">
      <c r="B52" s="103" t="str">
        <f>IF(ISBLANK(#REF!),"","P@ssw0rd")</f>
        <v>P@ssw0rd</v>
      </c>
      <c r="C52" s="103" t="e">
        <f>IF(ISBLANK(#REF!),"",#REF!)</f>
        <v>#REF!</v>
      </c>
    </row>
    <row r="53" spans="1:16" x14ac:dyDescent="0.35">
      <c r="B53" s="103" t="str">
        <f>IF(ISBLANK(#REF!),"","P@ssw0rd")</f>
        <v>P@ssw0rd</v>
      </c>
      <c r="C53" s="103" t="e">
        <f>IF(ISBLANK(#REF!),"",#REF!)</f>
        <v>#REF!</v>
      </c>
    </row>
    <row r="54" spans="1:16" x14ac:dyDescent="0.35">
      <c r="B54" s="103" t="str">
        <f>IF(ISBLANK(#REF!),"","P@ssw0rd")</f>
        <v>P@ssw0rd</v>
      </c>
      <c r="C54" s="103" t="e">
        <f>IF(ISBLANK(#REF!),"",#REF!)</f>
        <v>#REF!</v>
      </c>
    </row>
    <row r="55" spans="1:16" x14ac:dyDescent="0.35">
      <c r="B55" s="103" t="str">
        <f>IF(ISBLANK(#REF!),"","P@ssw0rd")</f>
        <v>P@ssw0rd</v>
      </c>
      <c r="C55" s="103" t="e">
        <f>IF(ISBLANK(#REF!),"",#REF!)</f>
        <v>#REF!</v>
      </c>
    </row>
    <row r="56" spans="1:16" x14ac:dyDescent="0.35">
      <c r="B56" s="103" t="str">
        <f>IF(ISBLANK(#REF!),"","P@ssw0rd")</f>
        <v>P@ssw0rd</v>
      </c>
      <c r="C56" s="103" t="e">
        <f>IF(ISBLANK(#REF!),"",#REF!)</f>
        <v>#REF!</v>
      </c>
    </row>
    <row r="57" spans="1:16" x14ac:dyDescent="0.35">
      <c r="B57" s="103" t="str">
        <f>IF(ISBLANK(#REF!),"","P@ssw0rd")</f>
        <v>P@ssw0rd</v>
      </c>
      <c r="C57" s="103" t="e">
        <f>IF(ISBLANK(#REF!),"",#REF!)</f>
        <v>#REF!</v>
      </c>
    </row>
    <row r="58" spans="1:16" x14ac:dyDescent="0.35">
      <c r="B58" s="103" t="str">
        <f>IF(ISBLANK(#REF!),"","P@ssw0rd")</f>
        <v>P@ssw0rd</v>
      </c>
      <c r="C58" s="103" t="e">
        <f>IF(ISBLANK(#REF!),"",#REF!)</f>
        <v>#REF!</v>
      </c>
    </row>
    <row r="59" spans="1:16" x14ac:dyDescent="0.35">
      <c r="B59" s="103" t="str">
        <f>IF(ISBLANK(#REF!),"","P@ssw0rd")</f>
        <v>P@ssw0rd</v>
      </c>
      <c r="C59" s="103" t="e">
        <f>IF(ISBLANK(#REF!),"",#REF!)</f>
        <v>#REF!</v>
      </c>
    </row>
    <row r="60" spans="1:16" x14ac:dyDescent="0.35">
      <c r="B60" s="103" t="str">
        <f>IF(ISBLANK(#REF!),"","P@ssw0rd")</f>
        <v>P@ssw0rd</v>
      </c>
      <c r="C60" s="103" t="e">
        <f>IF(ISBLANK(#REF!),"",#REF!)</f>
        <v>#REF!</v>
      </c>
    </row>
    <row r="61" spans="1:16" x14ac:dyDescent="0.35">
      <c r="B61" s="103" t="str">
        <f>IF(ISBLANK(#REF!),"","P@ssw0rd")</f>
        <v>P@ssw0rd</v>
      </c>
      <c r="C61" s="103" t="e">
        <f>IF(ISBLANK(#REF!),"",#REF!)</f>
        <v>#REF!</v>
      </c>
    </row>
    <row r="62" spans="1:16" x14ac:dyDescent="0.35">
      <c r="B62" s="103" t="str">
        <f>IF(ISBLANK(#REF!),"","P@ssw0rd")</f>
        <v>P@ssw0rd</v>
      </c>
      <c r="C62" s="103" t="e">
        <f>IF(ISBLANK(#REF!),"",#REF!)</f>
        <v>#REF!</v>
      </c>
    </row>
    <row r="63" spans="1:16" x14ac:dyDescent="0.35">
      <c r="B63" s="103" t="str">
        <f>IF(ISBLANK(#REF!),"","P@ssw0rd")</f>
        <v>P@ssw0rd</v>
      </c>
      <c r="C63" s="103" t="e">
        <f>IF(ISBLANK(#REF!),"",#REF!)</f>
        <v>#REF!</v>
      </c>
    </row>
    <row r="64" spans="1:16" x14ac:dyDescent="0.35">
      <c r="B64" s="103" t="str">
        <f>IF(ISBLANK(#REF!),"","P@ssw0rd")</f>
        <v>P@ssw0rd</v>
      </c>
      <c r="C64" s="103" t="e">
        <f>IF(ISBLANK(#REF!),"",#REF!)</f>
        <v>#REF!</v>
      </c>
    </row>
    <row r="65" spans="2:3" x14ac:dyDescent="0.35">
      <c r="B65" s="103" t="str">
        <f>IF(ISBLANK(#REF!),"","P@ssw0rd")</f>
        <v>P@ssw0rd</v>
      </c>
      <c r="C65" s="103" t="e">
        <f>IF(ISBLANK(#REF!),"",#REF!)</f>
        <v>#REF!</v>
      </c>
    </row>
    <row r="66" spans="2:3" x14ac:dyDescent="0.35">
      <c r="B66" s="103" t="str">
        <f>IF(ISBLANK(#REF!),"","P@ssw0rd")</f>
        <v>P@ssw0rd</v>
      </c>
      <c r="C66" s="103" t="e">
        <f>IF(ISBLANK(#REF!),"",#REF!)</f>
        <v>#REF!</v>
      </c>
    </row>
    <row r="67" spans="2:3" x14ac:dyDescent="0.35">
      <c r="B67" s="103" t="str">
        <f>IF(ISBLANK(#REF!),"","P@ssw0rd")</f>
        <v>P@ssw0rd</v>
      </c>
      <c r="C67" s="103" t="e">
        <f>IF(ISBLANK(#REF!),"",#REF!)</f>
        <v>#REF!</v>
      </c>
    </row>
    <row r="68" spans="2:3" x14ac:dyDescent="0.35">
      <c r="B68" s="103" t="str">
        <f>IF(ISBLANK(#REF!),"","P@ssw0rd")</f>
        <v>P@ssw0rd</v>
      </c>
      <c r="C68" s="103" t="e">
        <f>IF(ISBLANK(#REF!),"",#REF!)</f>
        <v>#REF!</v>
      </c>
    </row>
    <row r="69" spans="2:3" x14ac:dyDescent="0.35">
      <c r="B69" s="103" t="str">
        <f>IF(ISBLANK(#REF!),"","P@ssw0rd")</f>
        <v>P@ssw0rd</v>
      </c>
      <c r="C69" s="103" t="e">
        <f>IF(ISBLANK(#REF!),"",#REF!)</f>
        <v>#REF!</v>
      </c>
    </row>
    <row r="70" spans="2:3" x14ac:dyDescent="0.35">
      <c r="B70" s="103" t="str">
        <f>IF(ISBLANK(#REF!),"","P@ssw0rd")</f>
        <v>P@ssw0rd</v>
      </c>
      <c r="C70" s="103" t="e">
        <f>IF(ISBLANK(#REF!),"",#REF!)</f>
        <v>#REF!</v>
      </c>
    </row>
    <row r="71" spans="2:3" x14ac:dyDescent="0.35">
      <c r="B71" s="103" t="str">
        <f>IF(ISBLANK(#REF!),"","P@ssw0rd")</f>
        <v>P@ssw0rd</v>
      </c>
      <c r="C71" s="103" t="e">
        <f>IF(ISBLANK(#REF!),"",#REF!)</f>
        <v>#REF!</v>
      </c>
    </row>
    <row r="72" spans="2:3" x14ac:dyDescent="0.35">
      <c r="B72" s="103" t="str">
        <f>IF(ISBLANK(#REF!),"","P@ssw0rd")</f>
        <v>P@ssw0rd</v>
      </c>
      <c r="C72" s="103" t="e">
        <f>IF(ISBLANK(#REF!),"",#REF!)</f>
        <v>#REF!</v>
      </c>
    </row>
    <row r="73" spans="2:3" x14ac:dyDescent="0.35">
      <c r="B73" s="103" t="str">
        <f>IF(ISBLANK(#REF!),"","P@ssw0rd")</f>
        <v>P@ssw0rd</v>
      </c>
      <c r="C73" s="103" t="e">
        <f>IF(ISBLANK(#REF!),"",#REF!)</f>
        <v>#REF!</v>
      </c>
    </row>
    <row r="74" spans="2:3" x14ac:dyDescent="0.35">
      <c r="B74" s="103" t="str">
        <f>IF(ISBLANK(#REF!),"","P@ssw0rd")</f>
        <v>P@ssw0rd</v>
      </c>
      <c r="C74" s="103" t="e">
        <f>IF(ISBLANK(#REF!),"",#REF!)</f>
        <v>#REF!</v>
      </c>
    </row>
    <row r="75" spans="2:3" x14ac:dyDescent="0.35">
      <c r="B75" s="103" t="str">
        <f>IF(ISBLANK(#REF!),"","P@ssw0rd")</f>
        <v>P@ssw0rd</v>
      </c>
      <c r="C75" s="103" t="e">
        <f>IF(ISBLANK(#REF!),"",#REF!)</f>
        <v>#REF!</v>
      </c>
    </row>
    <row r="76" spans="2:3" x14ac:dyDescent="0.35">
      <c r="B76" s="103" t="str">
        <f>IF(ISBLANK(#REF!),"","P@ssw0rd")</f>
        <v>P@ssw0rd</v>
      </c>
      <c r="C76" s="103" t="e">
        <f>IF(ISBLANK(#REF!),"",#REF!)</f>
        <v>#REF!</v>
      </c>
    </row>
    <row r="77" spans="2:3" x14ac:dyDescent="0.35">
      <c r="B77" s="103" t="str">
        <f>IF(ISBLANK(#REF!),"","P@ssw0rd")</f>
        <v>P@ssw0rd</v>
      </c>
      <c r="C77" s="103" t="e">
        <f>IF(ISBLANK(#REF!),"",#REF!)</f>
        <v>#REF!</v>
      </c>
    </row>
    <row r="78" spans="2:3" x14ac:dyDescent="0.35">
      <c r="B78" s="103" t="str">
        <f>IF(ISBLANK(#REF!),"","P@ssw0rd")</f>
        <v>P@ssw0rd</v>
      </c>
      <c r="C78" s="103" t="e">
        <f>IF(ISBLANK(#REF!),"",#REF!)</f>
        <v>#REF!</v>
      </c>
    </row>
    <row r="79" spans="2:3" x14ac:dyDescent="0.35">
      <c r="B79" s="103" t="str">
        <f>IF(ISBLANK(#REF!),"","P@ssw0rd")</f>
        <v>P@ssw0rd</v>
      </c>
      <c r="C79" s="103" t="e">
        <f>IF(ISBLANK(#REF!),"",#REF!)</f>
        <v>#REF!</v>
      </c>
    </row>
    <row r="80" spans="2:3" x14ac:dyDescent="0.35">
      <c r="B80" s="103" t="str">
        <f>IF(ISBLANK(#REF!),"","P@ssw0rd")</f>
        <v>P@ssw0rd</v>
      </c>
      <c r="C80" s="103" t="e">
        <f>IF(ISBLANK(#REF!),"",#REF!)</f>
        <v>#REF!</v>
      </c>
    </row>
    <row r="81" spans="2:3" x14ac:dyDescent="0.35">
      <c r="B81" s="103" t="str">
        <f>IF(ISBLANK(#REF!),"","P@ssw0rd")</f>
        <v>P@ssw0rd</v>
      </c>
      <c r="C81" s="103" t="e">
        <f>IF(ISBLANK(#REF!),"",#REF!)</f>
        <v>#REF!</v>
      </c>
    </row>
    <row r="82" spans="2:3" x14ac:dyDescent="0.35">
      <c r="B82" s="103" t="str">
        <f>IF(ISBLANK(#REF!),"","P@ssw0rd")</f>
        <v>P@ssw0rd</v>
      </c>
      <c r="C82" s="103" t="e">
        <f>IF(ISBLANK(#REF!),"",#REF!)</f>
        <v>#REF!</v>
      </c>
    </row>
    <row r="83" spans="2:3" x14ac:dyDescent="0.35">
      <c r="B83" s="103" t="str">
        <f>IF(ISBLANK(#REF!),"","P@ssw0rd")</f>
        <v>P@ssw0rd</v>
      </c>
      <c r="C83" s="103" t="e">
        <f>IF(ISBLANK(#REF!),"",#REF!)</f>
        <v>#REF!</v>
      </c>
    </row>
    <row r="84" spans="2:3" x14ac:dyDescent="0.35">
      <c r="B84" s="103" t="str">
        <f>IF(ISBLANK(#REF!),"","P@ssw0rd")</f>
        <v>P@ssw0rd</v>
      </c>
      <c r="C84" s="103" t="e">
        <f>IF(ISBLANK(#REF!),"",#REF!)</f>
        <v>#REF!</v>
      </c>
    </row>
    <row r="85" spans="2:3" x14ac:dyDescent="0.35">
      <c r="B85" s="103" t="str">
        <f>IF(ISBLANK(#REF!),"","P@ssw0rd")</f>
        <v>P@ssw0rd</v>
      </c>
      <c r="C85" s="103" t="e">
        <f>IF(ISBLANK(#REF!),"",#REF!)</f>
        <v>#REF!</v>
      </c>
    </row>
    <row r="86" spans="2:3" x14ac:dyDescent="0.35">
      <c r="B86" s="103" t="str">
        <f>IF(ISBLANK(#REF!),"","P@ssw0rd")</f>
        <v>P@ssw0rd</v>
      </c>
      <c r="C86" s="103" t="e">
        <f>IF(ISBLANK(#REF!),"",#REF!)</f>
        <v>#REF!</v>
      </c>
    </row>
    <row r="87" spans="2:3" x14ac:dyDescent="0.35">
      <c r="B87" s="103" t="str">
        <f>IF(ISBLANK(#REF!),"","P@ssw0rd")</f>
        <v>P@ssw0rd</v>
      </c>
      <c r="C87" s="103" t="e">
        <f>IF(ISBLANK(#REF!),"",#REF!)</f>
        <v>#REF!</v>
      </c>
    </row>
    <row r="88" spans="2:3" x14ac:dyDescent="0.35">
      <c r="B88" s="103" t="str">
        <f>IF(ISBLANK(#REF!),"","P@ssw0rd")</f>
        <v>P@ssw0rd</v>
      </c>
      <c r="C88" s="103" t="e">
        <f>IF(ISBLANK(#REF!),"",#REF!)</f>
        <v>#REF!</v>
      </c>
    </row>
    <row r="89" spans="2:3" x14ac:dyDescent="0.35">
      <c r="B89" s="103" t="str">
        <f>IF(ISBLANK(#REF!),"","P@ssw0rd")</f>
        <v>P@ssw0rd</v>
      </c>
      <c r="C89" s="103" t="e">
        <f>IF(ISBLANK(#REF!),"",#REF!)</f>
        <v>#REF!</v>
      </c>
    </row>
    <row r="90" spans="2:3" x14ac:dyDescent="0.35">
      <c r="B90" s="103" t="str">
        <f>IF(ISBLANK(#REF!),"","P@ssw0rd")</f>
        <v>P@ssw0rd</v>
      </c>
      <c r="C90" s="103" t="e">
        <f>IF(ISBLANK(#REF!),"",#REF!)</f>
        <v>#REF!</v>
      </c>
    </row>
    <row r="91" spans="2:3" x14ac:dyDescent="0.35">
      <c r="B91" s="103" t="str">
        <f>IF(ISBLANK(#REF!),"","P@ssw0rd")</f>
        <v>P@ssw0rd</v>
      </c>
      <c r="C91" s="103" t="e">
        <f>IF(ISBLANK(#REF!),"",#REF!)</f>
        <v>#REF!</v>
      </c>
    </row>
    <row r="92" spans="2:3" x14ac:dyDescent="0.35">
      <c r="B92" s="103" t="str">
        <f>IF(ISBLANK(#REF!),"","P@ssw0rd")</f>
        <v>P@ssw0rd</v>
      </c>
      <c r="C92" s="103" t="e">
        <f>IF(ISBLANK(#REF!),"",#REF!)</f>
        <v>#REF!</v>
      </c>
    </row>
    <row r="93" spans="2:3" x14ac:dyDescent="0.35">
      <c r="B93" s="103" t="str">
        <f>IF(ISBLANK(#REF!),"","P@ssw0rd")</f>
        <v>P@ssw0rd</v>
      </c>
      <c r="C93" s="103" t="e">
        <f>IF(ISBLANK(#REF!),"",#REF!)</f>
        <v>#REF!</v>
      </c>
    </row>
    <row r="94" spans="2:3" x14ac:dyDescent="0.35">
      <c r="B94" s="103" t="str">
        <f>IF(ISBLANK(#REF!),"","P@ssw0rd")</f>
        <v>P@ssw0rd</v>
      </c>
      <c r="C94" s="103" t="e">
        <f>IF(ISBLANK(#REF!),"",#REF!)</f>
        <v>#REF!</v>
      </c>
    </row>
    <row r="95" spans="2:3" x14ac:dyDescent="0.35">
      <c r="B95" s="103" t="str">
        <f>IF(ISBLANK(#REF!),"","P@ssw0rd")</f>
        <v>P@ssw0rd</v>
      </c>
      <c r="C95" s="103" t="e">
        <f>IF(ISBLANK(#REF!),"",#REF!)</f>
        <v>#REF!</v>
      </c>
    </row>
    <row r="96" spans="2:3" x14ac:dyDescent="0.35">
      <c r="B96" s="103" t="str">
        <f>IF(ISBLANK(#REF!),"","P@ssw0rd")</f>
        <v>P@ssw0rd</v>
      </c>
      <c r="C96" s="103" t="e">
        <f>IF(ISBLANK(#REF!),"",#REF!)</f>
        <v>#REF!</v>
      </c>
    </row>
    <row r="97" spans="2:3" x14ac:dyDescent="0.35">
      <c r="B97" s="103" t="str">
        <f>IF(ISBLANK(#REF!),"","P@ssw0rd")</f>
        <v>P@ssw0rd</v>
      </c>
      <c r="C97" s="103" t="e">
        <f>IF(ISBLANK(#REF!),"",#REF!)</f>
        <v>#REF!</v>
      </c>
    </row>
    <row r="98" spans="2:3" x14ac:dyDescent="0.35">
      <c r="B98" s="103" t="str">
        <f>IF(ISBLANK(#REF!),"","P@ssw0rd")</f>
        <v>P@ssw0rd</v>
      </c>
      <c r="C98" s="103" t="e">
        <f>IF(ISBLANK(#REF!),"",#REF!)</f>
        <v>#REF!</v>
      </c>
    </row>
    <row r="99" spans="2:3" x14ac:dyDescent="0.35">
      <c r="B99" s="103" t="str">
        <f>IF(ISBLANK(#REF!),"","P@ssw0rd")</f>
        <v>P@ssw0rd</v>
      </c>
      <c r="C99" s="103" t="e">
        <f>IF(ISBLANK(#REF!),"",#REF!)</f>
        <v>#REF!</v>
      </c>
    </row>
    <row r="100" spans="2:3" x14ac:dyDescent="0.35">
      <c r="B100" s="103" t="str">
        <f>IF(ISBLANK(#REF!),"","P@ssw0rd")</f>
        <v>P@ssw0rd</v>
      </c>
      <c r="C100" s="103" t="e">
        <f>IF(ISBLANK(#REF!),"",#REF!)</f>
        <v>#REF!</v>
      </c>
    </row>
    <row r="101" spans="2:3" x14ac:dyDescent="0.35">
      <c r="B101" s="103" t="str">
        <f>IF(ISBLANK(#REF!),"","P@ssw0rd")</f>
        <v>P@ssw0rd</v>
      </c>
      <c r="C101" s="103" t="e">
        <f>IF(ISBLANK(#REF!),"",#REF!)</f>
        <v>#REF!</v>
      </c>
    </row>
    <row r="102" spans="2:3" x14ac:dyDescent="0.35">
      <c r="B102" s="103" t="str">
        <f>IF(ISBLANK(#REF!),"","P@ssw0rd")</f>
        <v>P@ssw0rd</v>
      </c>
      <c r="C102" s="103" t="e">
        <f>IF(ISBLANK(#REF!),"",#REF!)</f>
        <v>#REF!</v>
      </c>
    </row>
    <row r="103" spans="2:3" x14ac:dyDescent="0.35">
      <c r="B103" s="103" t="str">
        <f>IF(ISBLANK(#REF!),"","P@ssw0rd")</f>
        <v>P@ssw0rd</v>
      </c>
      <c r="C103" s="103" t="e">
        <f>IF(ISBLANK(#REF!),"",#REF!)</f>
        <v>#REF!</v>
      </c>
    </row>
    <row r="104" spans="2:3" x14ac:dyDescent="0.35">
      <c r="B104" s="103" t="str">
        <f>IF(ISBLANK(#REF!),"","P@ssw0rd")</f>
        <v>P@ssw0rd</v>
      </c>
      <c r="C104" s="103" t="e">
        <f>IF(ISBLANK(#REF!),"",#REF!)</f>
        <v>#REF!</v>
      </c>
    </row>
    <row r="105" spans="2:3" x14ac:dyDescent="0.35">
      <c r="B105" s="103" t="str">
        <f>IF(ISBLANK(#REF!),"","P@ssw0rd")</f>
        <v>P@ssw0rd</v>
      </c>
      <c r="C105" s="103" t="e">
        <f>IF(ISBLANK(#REF!),"",#REF!)</f>
        <v>#REF!</v>
      </c>
    </row>
    <row r="106" spans="2:3" x14ac:dyDescent="0.35">
      <c r="B106" s="103" t="str">
        <f>IF(ISBLANK(#REF!),"","P@ssw0rd")</f>
        <v>P@ssw0rd</v>
      </c>
      <c r="C106" s="103" t="e">
        <f>IF(ISBLANK(#REF!),"",#REF!)</f>
        <v>#REF!</v>
      </c>
    </row>
    <row r="107" spans="2:3" x14ac:dyDescent="0.35">
      <c r="B107" s="103" t="str">
        <f>IF(ISBLANK(#REF!),"","P@ssw0rd")</f>
        <v>P@ssw0rd</v>
      </c>
      <c r="C107" s="103" t="e">
        <f>IF(ISBLANK(#REF!),"",#REF!)</f>
        <v>#REF!</v>
      </c>
    </row>
    <row r="108" spans="2:3" x14ac:dyDescent="0.35">
      <c r="B108" s="103" t="str">
        <f>IF(ISBLANK(#REF!),"","P@ssw0rd")</f>
        <v>P@ssw0rd</v>
      </c>
      <c r="C108" s="103" t="e">
        <f>IF(ISBLANK(#REF!),"",#REF!)</f>
        <v>#REF!</v>
      </c>
    </row>
    <row r="109" spans="2:3" x14ac:dyDescent="0.35">
      <c r="B109" s="103" t="str">
        <f>IF(ISBLANK(#REF!),"","P@ssw0rd")</f>
        <v>P@ssw0rd</v>
      </c>
      <c r="C109" s="103" t="e">
        <f>IF(ISBLANK(#REF!),"",#REF!)</f>
        <v>#REF!</v>
      </c>
    </row>
    <row r="110" spans="2:3" x14ac:dyDescent="0.35">
      <c r="B110" s="103" t="str">
        <f>IF(ISBLANK(#REF!),"","P@ssw0rd")</f>
        <v>P@ssw0rd</v>
      </c>
      <c r="C110" s="103" t="e">
        <f>IF(ISBLANK(#REF!),"",#REF!)</f>
        <v>#REF!</v>
      </c>
    </row>
    <row r="111" spans="2:3" x14ac:dyDescent="0.35">
      <c r="B111" s="103" t="str">
        <f>IF(ISBLANK(#REF!),"","P@ssw0rd")</f>
        <v>P@ssw0rd</v>
      </c>
      <c r="C111" s="103" t="e">
        <f>IF(ISBLANK(#REF!),"",#REF!)</f>
        <v>#REF!</v>
      </c>
    </row>
    <row r="112" spans="2:3" x14ac:dyDescent="0.35">
      <c r="B112" s="103" t="str">
        <f>IF(ISBLANK(#REF!),"","P@ssw0rd")</f>
        <v>P@ssw0rd</v>
      </c>
      <c r="C112" s="103" t="e">
        <f>IF(ISBLANK(#REF!),"",#REF!)</f>
        <v>#REF!</v>
      </c>
    </row>
    <row r="113" spans="2:3" x14ac:dyDescent="0.35">
      <c r="B113" s="103" t="str">
        <f>IF(ISBLANK(#REF!),"","P@ssw0rd")</f>
        <v>P@ssw0rd</v>
      </c>
      <c r="C113" s="103" t="e">
        <f>IF(ISBLANK(#REF!),"",#REF!)</f>
        <v>#REF!</v>
      </c>
    </row>
    <row r="114" spans="2:3" x14ac:dyDescent="0.35">
      <c r="B114" s="103" t="str">
        <f>IF(ISBLANK(#REF!),"","P@ssw0rd")</f>
        <v>P@ssw0rd</v>
      </c>
      <c r="C114" s="103" t="e">
        <f>IF(ISBLANK(#REF!),"",#REF!)</f>
        <v>#REF!</v>
      </c>
    </row>
    <row r="115" spans="2:3" x14ac:dyDescent="0.35">
      <c r="B115" s="103" t="str">
        <f>IF(ISBLANK(#REF!),"","P@ssw0rd")</f>
        <v>P@ssw0rd</v>
      </c>
      <c r="C115" s="103" t="e">
        <f>IF(ISBLANK(#REF!),"",#REF!)</f>
        <v>#REF!</v>
      </c>
    </row>
    <row r="116" spans="2:3" x14ac:dyDescent="0.35">
      <c r="B116" s="103" t="str">
        <f>IF(ISBLANK(#REF!),"","P@ssw0rd")</f>
        <v>P@ssw0rd</v>
      </c>
      <c r="C116" s="103" t="e">
        <f>IF(ISBLANK(#REF!),"",#REF!)</f>
        <v>#REF!</v>
      </c>
    </row>
    <row r="117" spans="2:3" x14ac:dyDescent="0.35">
      <c r="B117" s="103" t="str">
        <f>IF(ISBLANK(#REF!),"","P@ssw0rd")</f>
        <v>P@ssw0rd</v>
      </c>
      <c r="C117" s="103" t="e">
        <f>IF(ISBLANK(#REF!),"",#REF!)</f>
        <v>#REF!</v>
      </c>
    </row>
    <row r="118" spans="2:3" x14ac:dyDescent="0.35">
      <c r="B118" s="103" t="str">
        <f>IF(ISBLANK(#REF!),"","P@ssw0rd")</f>
        <v>P@ssw0rd</v>
      </c>
      <c r="C118" s="103" t="e">
        <f>IF(ISBLANK(#REF!),"",#REF!)</f>
        <v>#REF!</v>
      </c>
    </row>
    <row r="119" spans="2:3" x14ac:dyDescent="0.35">
      <c r="B119" s="103" t="str">
        <f>IF(ISBLANK(#REF!),"","P@ssw0rd")</f>
        <v>P@ssw0rd</v>
      </c>
      <c r="C119" s="103" t="e">
        <f>IF(ISBLANK(#REF!),"",#REF!)</f>
        <v>#REF!</v>
      </c>
    </row>
    <row r="120" spans="2:3" x14ac:dyDescent="0.35">
      <c r="B120" s="103" t="str">
        <f>IF(ISBLANK(#REF!),"","P@ssw0rd")</f>
        <v>P@ssw0rd</v>
      </c>
      <c r="C120" s="103" t="e">
        <f>IF(ISBLANK(#REF!),"",#REF!)</f>
        <v>#REF!</v>
      </c>
    </row>
    <row r="121" spans="2:3" x14ac:dyDescent="0.35">
      <c r="B121" s="103" t="str">
        <f>IF(ISBLANK(#REF!),"","P@ssw0rd")</f>
        <v>P@ssw0rd</v>
      </c>
      <c r="C121" s="103" t="e">
        <f>IF(ISBLANK(#REF!),"",#REF!)</f>
        <v>#REF!</v>
      </c>
    </row>
    <row r="122" spans="2:3" x14ac:dyDescent="0.35">
      <c r="B122" s="103" t="str">
        <f>IF(ISBLANK(#REF!),"","P@ssw0rd")</f>
        <v>P@ssw0rd</v>
      </c>
      <c r="C122" s="103" t="e">
        <f>IF(ISBLANK(#REF!),"",#REF!)</f>
        <v>#REF!</v>
      </c>
    </row>
    <row r="123" spans="2:3" x14ac:dyDescent="0.35">
      <c r="B123" s="103" t="str">
        <f>IF(ISBLANK(#REF!),"","P@ssw0rd")</f>
        <v>P@ssw0rd</v>
      </c>
      <c r="C123" s="103" t="e">
        <f>IF(ISBLANK(#REF!),"",#REF!)</f>
        <v>#REF!</v>
      </c>
    </row>
    <row r="124" spans="2:3" x14ac:dyDescent="0.35">
      <c r="B124" s="103" t="str">
        <f>IF(ISBLANK(#REF!),"","P@ssw0rd")</f>
        <v>P@ssw0rd</v>
      </c>
      <c r="C124" s="103" t="e">
        <f>IF(ISBLANK(#REF!),"",#REF!)</f>
        <v>#REF!</v>
      </c>
    </row>
    <row r="125" spans="2:3" x14ac:dyDescent="0.35">
      <c r="B125" s="103" t="str">
        <f>IF(ISBLANK(#REF!),"","P@ssw0rd")</f>
        <v>P@ssw0rd</v>
      </c>
      <c r="C125" s="103" t="e">
        <f>IF(ISBLANK(#REF!),"",#REF!)</f>
        <v>#REF!</v>
      </c>
    </row>
    <row r="126" spans="2:3" x14ac:dyDescent="0.35">
      <c r="B126" s="103" t="str">
        <f>IF(ISBLANK(#REF!),"","P@ssw0rd")</f>
        <v>P@ssw0rd</v>
      </c>
      <c r="C126" s="103" t="e">
        <f>IF(ISBLANK(#REF!),"",#REF!)</f>
        <v>#REF!</v>
      </c>
    </row>
    <row r="127" spans="2:3" x14ac:dyDescent="0.35">
      <c r="B127" s="103" t="str">
        <f>IF(ISBLANK(#REF!),"","P@ssw0rd")</f>
        <v>P@ssw0rd</v>
      </c>
      <c r="C127" s="103" t="e">
        <f>IF(ISBLANK(#REF!),"",#REF!)</f>
        <v>#REF!</v>
      </c>
    </row>
    <row r="128" spans="2:3" x14ac:dyDescent="0.35">
      <c r="B128" s="103" t="str">
        <f>IF(ISBLANK(#REF!),"","P@ssw0rd")</f>
        <v>P@ssw0rd</v>
      </c>
      <c r="C128" s="103" t="e">
        <f>IF(ISBLANK(#REF!),"",#REF!)</f>
        <v>#REF!</v>
      </c>
    </row>
    <row r="129" spans="2:3" x14ac:dyDescent="0.35">
      <c r="B129" s="103" t="str">
        <f>IF(ISBLANK(#REF!),"","P@ssw0rd")</f>
        <v>P@ssw0rd</v>
      </c>
      <c r="C129" s="103" t="e">
        <f>IF(ISBLANK(#REF!),"",#REF!)</f>
        <v>#REF!</v>
      </c>
    </row>
    <row r="130" spans="2:3" x14ac:dyDescent="0.35">
      <c r="B130" s="103" t="str">
        <f>IF(ISBLANK(#REF!),"","P@ssw0rd")</f>
        <v>P@ssw0rd</v>
      </c>
      <c r="C130" s="103" t="e">
        <f>IF(ISBLANK(#REF!),"",#REF!)</f>
        <v>#REF!</v>
      </c>
    </row>
    <row r="131" spans="2:3" x14ac:dyDescent="0.35">
      <c r="B131" s="103" t="str">
        <f>IF(ISBLANK(#REF!),"","P@ssw0rd")</f>
        <v>P@ssw0rd</v>
      </c>
      <c r="C131" s="103" t="e">
        <f>IF(ISBLANK(#REF!),"",#REF!)</f>
        <v>#REF!</v>
      </c>
    </row>
    <row r="132" spans="2:3" x14ac:dyDescent="0.35">
      <c r="B132" s="103" t="str">
        <f>IF(ISBLANK(#REF!),"","P@ssw0rd")</f>
        <v>P@ssw0rd</v>
      </c>
      <c r="C132" s="103" t="e">
        <f>IF(ISBLANK(#REF!),"",#REF!)</f>
        <v>#REF!</v>
      </c>
    </row>
    <row r="133" spans="2:3" x14ac:dyDescent="0.35">
      <c r="B133" s="103" t="str">
        <f>IF(ISBLANK(#REF!),"","P@ssw0rd")</f>
        <v>P@ssw0rd</v>
      </c>
      <c r="C133" s="103" t="e">
        <f>IF(ISBLANK(#REF!),"",#REF!)</f>
        <v>#REF!</v>
      </c>
    </row>
    <row r="134" spans="2:3" x14ac:dyDescent="0.35">
      <c r="B134" s="103" t="str">
        <f>IF(ISBLANK(#REF!),"","P@ssw0rd")</f>
        <v>P@ssw0rd</v>
      </c>
      <c r="C134" s="103" t="e">
        <f>IF(ISBLANK(#REF!),"",#REF!)</f>
        <v>#REF!</v>
      </c>
    </row>
    <row r="135" spans="2:3" x14ac:dyDescent="0.35">
      <c r="B135" s="103" t="str">
        <f>IF(ISBLANK(#REF!),"","P@ssw0rd")</f>
        <v>P@ssw0rd</v>
      </c>
      <c r="C135" s="103" t="e">
        <f>IF(ISBLANK(#REF!),"",#REF!)</f>
        <v>#REF!</v>
      </c>
    </row>
    <row r="136" spans="2:3" x14ac:dyDescent="0.35">
      <c r="B136" s="103" t="str">
        <f>IF(ISBLANK(#REF!),"","P@ssw0rd")</f>
        <v>P@ssw0rd</v>
      </c>
      <c r="C136" s="103" t="e">
        <f>IF(ISBLANK(#REF!),"",#REF!)</f>
        <v>#REF!</v>
      </c>
    </row>
    <row r="137" spans="2:3" x14ac:dyDescent="0.35">
      <c r="B137" s="103" t="str">
        <f>IF(ISBLANK(#REF!),"","P@ssw0rd")</f>
        <v>P@ssw0rd</v>
      </c>
      <c r="C137" s="103" t="e">
        <f>IF(ISBLANK(#REF!),"",#REF!)</f>
        <v>#REF!</v>
      </c>
    </row>
    <row r="138" spans="2:3" x14ac:dyDescent="0.35">
      <c r="B138" s="103" t="str">
        <f>IF(ISBLANK(#REF!),"","P@ssw0rd")</f>
        <v>P@ssw0rd</v>
      </c>
      <c r="C138" s="103" t="e">
        <f>IF(ISBLANK(#REF!),"",#REF!)</f>
        <v>#REF!</v>
      </c>
    </row>
    <row r="139" spans="2:3" x14ac:dyDescent="0.35">
      <c r="B139" s="103" t="str">
        <f>IF(ISBLANK(#REF!),"","P@ssw0rd")</f>
        <v>P@ssw0rd</v>
      </c>
      <c r="C139" s="103" t="e">
        <f>IF(ISBLANK(#REF!),"",#REF!)</f>
        <v>#REF!</v>
      </c>
    </row>
    <row r="140" spans="2:3" x14ac:dyDescent="0.35">
      <c r="B140" s="103" t="str">
        <f>IF(ISBLANK(#REF!),"","P@ssw0rd")</f>
        <v>P@ssw0rd</v>
      </c>
      <c r="C140" s="103" t="e">
        <f>IF(ISBLANK(#REF!),"",#REF!)</f>
        <v>#REF!</v>
      </c>
    </row>
    <row r="141" spans="2:3" x14ac:dyDescent="0.35">
      <c r="B141" s="103" t="str">
        <f>IF(ISBLANK(#REF!),"","P@ssw0rd")</f>
        <v>P@ssw0rd</v>
      </c>
      <c r="C141" s="103" t="e">
        <f>IF(ISBLANK(#REF!),"",#REF!)</f>
        <v>#REF!</v>
      </c>
    </row>
    <row r="142" spans="2:3" x14ac:dyDescent="0.35">
      <c r="B142" s="103" t="str">
        <f>IF(ISBLANK(#REF!),"","P@ssw0rd")</f>
        <v>P@ssw0rd</v>
      </c>
      <c r="C142" s="103" t="e">
        <f>IF(ISBLANK(#REF!),"",#REF!)</f>
        <v>#REF!</v>
      </c>
    </row>
    <row r="143" spans="2:3" x14ac:dyDescent="0.35">
      <c r="B143" s="103" t="str">
        <f>IF(ISBLANK(#REF!),"","P@ssw0rd")</f>
        <v>P@ssw0rd</v>
      </c>
      <c r="C143" s="103" t="e">
        <f>IF(ISBLANK(#REF!),"",#REF!)</f>
        <v>#REF!</v>
      </c>
    </row>
    <row r="144" spans="2:3" x14ac:dyDescent="0.35">
      <c r="B144" s="103" t="str">
        <f>IF(ISBLANK(#REF!),"","P@ssw0rd")</f>
        <v>P@ssw0rd</v>
      </c>
      <c r="C144" s="103" t="e">
        <f>IF(ISBLANK(#REF!),"",#REF!)</f>
        <v>#REF!</v>
      </c>
    </row>
    <row r="145" spans="2:3" x14ac:dyDescent="0.35">
      <c r="B145" s="103" t="str">
        <f>IF(ISBLANK(#REF!),"","P@ssw0rd")</f>
        <v>P@ssw0rd</v>
      </c>
      <c r="C145" s="103" t="e">
        <f>IF(ISBLANK(#REF!),"",#REF!)</f>
        <v>#REF!</v>
      </c>
    </row>
    <row r="146" spans="2:3" x14ac:dyDescent="0.35">
      <c r="B146" s="103" t="str">
        <f>IF(ISBLANK(#REF!),"","P@ssw0rd")</f>
        <v>P@ssw0rd</v>
      </c>
      <c r="C146" s="103" t="e">
        <f>IF(ISBLANK(#REF!),"",#REF!)</f>
        <v>#REF!</v>
      </c>
    </row>
    <row r="147" spans="2:3" x14ac:dyDescent="0.35">
      <c r="B147" s="103" t="str">
        <f>IF(ISBLANK(#REF!),"","P@ssw0rd")</f>
        <v>P@ssw0rd</v>
      </c>
      <c r="C147" s="103" t="e">
        <f>IF(ISBLANK(#REF!),"",#REF!)</f>
        <v>#REF!</v>
      </c>
    </row>
    <row r="148" spans="2:3" x14ac:dyDescent="0.35">
      <c r="B148" s="103" t="str">
        <f>IF(ISBLANK(#REF!),"","P@ssw0rd")</f>
        <v>P@ssw0rd</v>
      </c>
      <c r="C148" s="103" t="e">
        <f>IF(ISBLANK(#REF!),"",#REF!)</f>
        <v>#REF!</v>
      </c>
    </row>
    <row r="149" spans="2:3" x14ac:dyDescent="0.35">
      <c r="B149" s="103" t="str">
        <f>IF(ISBLANK(#REF!),"","P@ssw0rd")</f>
        <v>P@ssw0rd</v>
      </c>
      <c r="C149" s="103" t="e">
        <f>IF(ISBLANK(#REF!),"",#REF!)</f>
        <v>#REF!</v>
      </c>
    </row>
    <row r="150" spans="2:3" x14ac:dyDescent="0.35">
      <c r="B150" s="103" t="str">
        <f>IF(ISBLANK(#REF!),"","P@ssw0rd")</f>
        <v>P@ssw0rd</v>
      </c>
      <c r="C150" s="103" t="e">
        <f>IF(ISBLANK(#REF!),"",#REF!)</f>
        <v>#REF!</v>
      </c>
    </row>
    <row r="151" spans="2:3" x14ac:dyDescent="0.35">
      <c r="B151" s="103" t="str">
        <f>IF(ISBLANK(#REF!),"","P@ssw0rd")</f>
        <v>P@ssw0rd</v>
      </c>
      <c r="C151" s="103" t="e">
        <f>IF(ISBLANK(#REF!),"",#REF!)</f>
        <v>#REF!</v>
      </c>
    </row>
    <row r="152" spans="2:3" x14ac:dyDescent="0.35">
      <c r="B152" s="103" t="str">
        <f>IF(ISBLANK(#REF!),"","P@ssw0rd")</f>
        <v>P@ssw0rd</v>
      </c>
      <c r="C152" s="103" t="e">
        <f>IF(ISBLANK(#REF!),"",#REF!)</f>
        <v>#REF!</v>
      </c>
    </row>
    <row r="153" spans="2:3" x14ac:dyDescent="0.35">
      <c r="B153" s="103" t="str">
        <f>IF(ISBLANK(#REF!),"","P@ssw0rd")</f>
        <v>P@ssw0rd</v>
      </c>
      <c r="C153" s="103" t="e">
        <f>IF(ISBLANK(#REF!),"",#REF!)</f>
        <v>#REF!</v>
      </c>
    </row>
    <row r="154" spans="2:3" x14ac:dyDescent="0.35">
      <c r="B154" s="103" t="str">
        <f>IF(ISBLANK(#REF!),"","P@ssw0rd")</f>
        <v>P@ssw0rd</v>
      </c>
      <c r="C154" s="103" t="e">
        <f>IF(ISBLANK(#REF!),"",#REF!)</f>
        <v>#REF!</v>
      </c>
    </row>
    <row r="155" spans="2:3" x14ac:dyDescent="0.35">
      <c r="B155" s="103" t="str">
        <f>IF(ISBLANK(#REF!),"","P@ssw0rd")</f>
        <v>P@ssw0rd</v>
      </c>
      <c r="C155" s="103" t="e">
        <f>IF(ISBLANK(#REF!),"",#REF!)</f>
        <v>#REF!</v>
      </c>
    </row>
    <row r="156" spans="2:3" x14ac:dyDescent="0.35">
      <c r="B156" s="103" t="str">
        <f>IF(ISBLANK(#REF!),"","P@ssw0rd")</f>
        <v>P@ssw0rd</v>
      </c>
      <c r="C156" s="103" t="e">
        <f>IF(ISBLANK(#REF!),"",#REF!)</f>
        <v>#REF!</v>
      </c>
    </row>
    <row r="157" spans="2:3" x14ac:dyDescent="0.35">
      <c r="B157" s="103" t="str">
        <f>IF(ISBLANK(#REF!),"","P@ssw0rd")</f>
        <v>P@ssw0rd</v>
      </c>
      <c r="C157" s="103" t="e">
        <f>IF(ISBLANK(#REF!),"",#REF!)</f>
        <v>#REF!</v>
      </c>
    </row>
    <row r="158" spans="2:3" x14ac:dyDescent="0.35">
      <c r="B158" s="103" t="str">
        <f>IF(ISBLANK(#REF!),"","P@ssw0rd")</f>
        <v>P@ssw0rd</v>
      </c>
      <c r="C158" s="103" t="e">
        <f>IF(ISBLANK(#REF!),"",#REF!)</f>
        <v>#REF!</v>
      </c>
    </row>
    <row r="159" spans="2:3" x14ac:dyDescent="0.35">
      <c r="B159" s="103" t="str">
        <f>IF(ISBLANK(#REF!),"","P@ssw0rd")</f>
        <v>P@ssw0rd</v>
      </c>
      <c r="C159" s="103" t="e">
        <f>IF(ISBLANK(#REF!),"",#REF!)</f>
        <v>#REF!</v>
      </c>
    </row>
    <row r="160" spans="2:3" x14ac:dyDescent="0.35">
      <c r="B160" s="103" t="str">
        <f>IF(ISBLANK(#REF!),"","P@ssw0rd")</f>
        <v>P@ssw0rd</v>
      </c>
      <c r="C160" s="103" t="e">
        <f>IF(ISBLANK(#REF!),"",#REF!)</f>
        <v>#REF!</v>
      </c>
    </row>
    <row r="161" spans="2:3" x14ac:dyDescent="0.35">
      <c r="B161" s="103" t="str">
        <f>IF(ISBLANK(#REF!),"","P@ssw0rd")</f>
        <v>P@ssw0rd</v>
      </c>
      <c r="C161" s="103" t="e">
        <f>IF(ISBLANK(#REF!),"",#REF!)</f>
        <v>#REF!</v>
      </c>
    </row>
    <row r="162" spans="2:3" x14ac:dyDescent="0.35">
      <c r="B162" s="103" t="str">
        <f>IF(ISBLANK(#REF!),"","P@ssw0rd")</f>
        <v>P@ssw0rd</v>
      </c>
      <c r="C162" s="103" t="e">
        <f>IF(ISBLANK(#REF!),"",#REF!)</f>
        <v>#REF!</v>
      </c>
    </row>
    <row r="163" spans="2:3" x14ac:dyDescent="0.35">
      <c r="B163" s="103" t="str">
        <f>IF(ISBLANK(#REF!),"","P@ssw0rd")</f>
        <v>P@ssw0rd</v>
      </c>
      <c r="C163" s="103" t="e">
        <f>IF(ISBLANK(#REF!),"",#REF!)</f>
        <v>#REF!</v>
      </c>
    </row>
    <row r="164" spans="2:3" x14ac:dyDescent="0.35">
      <c r="B164" s="103" t="str">
        <f>IF(ISBLANK(#REF!),"","P@ssw0rd")</f>
        <v>P@ssw0rd</v>
      </c>
      <c r="C164" s="103" t="e">
        <f>IF(ISBLANK(#REF!),"",#REF!)</f>
        <v>#REF!</v>
      </c>
    </row>
    <row r="165" spans="2:3" x14ac:dyDescent="0.35">
      <c r="B165" s="103" t="str">
        <f>IF(ISBLANK(#REF!),"","P@ssw0rd")</f>
        <v>P@ssw0rd</v>
      </c>
      <c r="C165" s="103" t="e">
        <f>IF(ISBLANK(#REF!),"",#REF!)</f>
        <v>#REF!</v>
      </c>
    </row>
    <row r="166" spans="2:3" x14ac:dyDescent="0.35">
      <c r="B166" s="103" t="str">
        <f>IF(ISBLANK(#REF!),"","P@ssw0rd")</f>
        <v>P@ssw0rd</v>
      </c>
      <c r="C166" s="103" t="e">
        <f>IF(ISBLANK(#REF!),"",#REF!)</f>
        <v>#REF!</v>
      </c>
    </row>
    <row r="167" spans="2:3" x14ac:dyDescent="0.35">
      <c r="B167" s="103" t="str">
        <f>IF(ISBLANK(#REF!),"","P@ssw0rd")</f>
        <v>P@ssw0rd</v>
      </c>
      <c r="C167" s="103" t="e">
        <f>IF(ISBLANK(#REF!),"",#REF!)</f>
        <v>#REF!</v>
      </c>
    </row>
    <row r="168" spans="2:3" x14ac:dyDescent="0.35">
      <c r="B168" s="103" t="str">
        <f>IF(ISBLANK(#REF!),"","P@ssw0rd")</f>
        <v>P@ssw0rd</v>
      </c>
      <c r="C168" s="103" t="e">
        <f>IF(ISBLANK(#REF!),"",#REF!)</f>
        <v>#REF!</v>
      </c>
    </row>
    <row r="169" spans="2:3" x14ac:dyDescent="0.35">
      <c r="B169" s="103" t="str">
        <f>IF(ISBLANK(#REF!),"","P@ssw0rd")</f>
        <v>P@ssw0rd</v>
      </c>
      <c r="C169" s="103" t="e">
        <f>IF(ISBLANK(#REF!),"",#REF!)</f>
        <v>#REF!</v>
      </c>
    </row>
    <row r="170" spans="2:3" x14ac:dyDescent="0.35">
      <c r="B170" s="103" t="str">
        <f>IF(ISBLANK(#REF!),"","P@ssw0rd")</f>
        <v>P@ssw0rd</v>
      </c>
      <c r="C170" s="103" t="e">
        <f>IF(ISBLANK(#REF!),"",#REF!)</f>
        <v>#REF!</v>
      </c>
    </row>
    <row r="171" spans="2:3" x14ac:dyDescent="0.35">
      <c r="B171" s="103" t="str">
        <f>IF(ISBLANK(#REF!),"","P@ssw0rd")</f>
        <v>P@ssw0rd</v>
      </c>
      <c r="C171" s="103" t="e">
        <f>IF(ISBLANK(#REF!),"",#REF!)</f>
        <v>#REF!</v>
      </c>
    </row>
    <row r="172" spans="2:3" x14ac:dyDescent="0.35">
      <c r="B172" s="103" t="str">
        <f>IF(ISBLANK(#REF!),"","P@ssw0rd")</f>
        <v>P@ssw0rd</v>
      </c>
      <c r="C172" s="103" t="e">
        <f>IF(ISBLANK(#REF!),"",#REF!)</f>
        <v>#REF!</v>
      </c>
    </row>
    <row r="173" spans="2:3" x14ac:dyDescent="0.35">
      <c r="B173" s="103" t="str">
        <f>IF(ISBLANK(#REF!),"","P@ssw0rd")</f>
        <v>P@ssw0rd</v>
      </c>
      <c r="C173" s="103" t="e">
        <f>IF(ISBLANK(#REF!),"",#REF!)</f>
        <v>#REF!</v>
      </c>
    </row>
    <row r="174" spans="2:3" x14ac:dyDescent="0.35">
      <c r="B174" s="103" t="str">
        <f>IF(ISBLANK(#REF!),"","P@ssw0rd")</f>
        <v>P@ssw0rd</v>
      </c>
      <c r="C174" s="103" t="e">
        <f>IF(ISBLANK(#REF!),"",#REF!)</f>
        <v>#REF!</v>
      </c>
    </row>
    <row r="175" spans="2:3" x14ac:dyDescent="0.35">
      <c r="B175" s="103" t="str">
        <f>IF(ISBLANK(#REF!),"","P@ssw0rd")</f>
        <v>P@ssw0rd</v>
      </c>
      <c r="C175" s="103" t="e">
        <f>IF(ISBLANK(#REF!),"",#REF!)</f>
        <v>#REF!</v>
      </c>
    </row>
    <row r="176" spans="2:3" x14ac:dyDescent="0.35">
      <c r="B176" s="103" t="str">
        <f>IF(ISBLANK(#REF!),"","P@ssw0rd")</f>
        <v>P@ssw0rd</v>
      </c>
      <c r="C176" s="103" t="e">
        <f>IF(ISBLANK(#REF!),"",#REF!)</f>
        <v>#REF!</v>
      </c>
    </row>
    <row r="177" spans="2:3" x14ac:dyDescent="0.35">
      <c r="B177" s="103" t="str">
        <f>IF(ISBLANK(#REF!),"","P@ssw0rd")</f>
        <v>P@ssw0rd</v>
      </c>
      <c r="C177" s="103" t="e">
        <f>IF(ISBLANK(#REF!),"",#REF!)</f>
        <v>#REF!</v>
      </c>
    </row>
    <row r="178" spans="2:3" x14ac:dyDescent="0.35">
      <c r="B178" s="103" t="str">
        <f>IF(ISBLANK(#REF!),"","P@ssw0rd")</f>
        <v>P@ssw0rd</v>
      </c>
      <c r="C178" s="103" t="e">
        <f>IF(ISBLANK(#REF!),"",#REF!)</f>
        <v>#REF!</v>
      </c>
    </row>
    <row r="179" spans="2:3" x14ac:dyDescent="0.35">
      <c r="B179" s="103" t="str">
        <f>IF(ISBLANK(#REF!),"","P@ssw0rd")</f>
        <v>P@ssw0rd</v>
      </c>
      <c r="C179" s="103" t="e">
        <f>IF(ISBLANK(#REF!),"",#REF!)</f>
        <v>#REF!</v>
      </c>
    </row>
    <row r="180" spans="2:3" x14ac:dyDescent="0.35">
      <c r="B180" s="103" t="str">
        <f>IF(ISBLANK(#REF!),"","P@ssw0rd")</f>
        <v>P@ssw0rd</v>
      </c>
      <c r="C180" s="103" t="e">
        <f>IF(ISBLANK(#REF!),"",#REF!)</f>
        <v>#REF!</v>
      </c>
    </row>
    <row r="181" spans="2:3" x14ac:dyDescent="0.35">
      <c r="B181" s="103" t="str">
        <f>IF(ISBLANK(#REF!),"","P@ssw0rd")</f>
        <v>P@ssw0rd</v>
      </c>
      <c r="C181" s="103" t="e">
        <f>IF(ISBLANK(#REF!),"",#REF!)</f>
        <v>#REF!</v>
      </c>
    </row>
    <row r="182" spans="2:3" x14ac:dyDescent="0.35">
      <c r="B182" s="103" t="str">
        <f>IF(ISBLANK(#REF!),"","P@ssw0rd")</f>
        <v>P@ssw0rd</v>
      </c>
      <c r="C182" s="103" t="e">
        <f>IF(ISBLANK(#REF!),"",#REF!)</f>
        <v>#REF!</v>
      </c>
    </row>
    <row r="183" spans="2:3" x14ac:dyDescent="0.35">
      <c r="B183" s="103" t="str">
        <f>IF(ISBLANK(#REF!),"","P@ssw0rd")</f>
        <v>P@ssw0rd</v>
      </c>
      <c r="C183" s="103" t="e">
        <f>IF(ISBLANK(#REF!),"",#REF!)</f>
        <v>#REF!</v>
      </c>
    </row>
    <row r="184" spans="2:3" x14ac:dyDescent="0.35">
      <c r="B184" s="103" t="str">
        <f>IF(ISBLANK(#REF!),"","P@ssw0rd")</f>
        <v>P@ssw0rd</v>
      </c>
      <c r="C184" s="103" t="e">
        <f>IF(ISBLANK(#REF!),"",#REF!)</f>
        <v>#REF!</v>
      </c>
    </row>
    <row r="185" spans="2:3" x14ac:dyDescent="0.35">
      <c r="B185" s="103" t="str">
        <f>IF(ISBLANK(#REF!),"","P@ssw0rd")</f>
        <v>P@ssw0rd</v>
      </c>
      <c r="C185" s="103" t="e">
        <f>IF(ISBLANK(#REF!),"",#REF!)</f>
        <v>#REF!</v>
      </c>
    </row>
    <row r="186" spans="2:3" x14ac:dyDescent="0.35">
      <c r="B186" s="103" t="str">
        <f>IF(ISBLANK(#REF!),"","P@ssw0rd")</f>
        <v>P@ssw0rd</v>
      </c>
      <c r="C186" s="103" t="e">
        <f>IF(ISBLANK(#REF!),"",#REF!)</f>
        <v>#REF!</v>
      </c>
    </row>
    <row r="187" spans="2:3" x14ac:dyDescent="0.35">
      <c r="B187" s="103" t="str">
        <f>IF(ISBLANK(#REF!),"","P@ssw0rd")</f>
        <v>P@ssw0rd</v>
      </c>
      <c r="C187" s="103" t="e">
        <f>IF(ISBLANK(#REF!),"",#REF!)</f>
        <v>#REF!</v>
      </c>
    </row>
    <row r="188" spans="2:3" x14ac:dyDescent="0.35">
      <c r="B188" s="103" t="str">
        <f>IF(ISBLANK(#REF!),"","P@ssw0rd")</f>
        <v>P@ssw0rd</v>
      </c>
      <c r="C188" s="103" t="e">
        <f>IF(ISBLANK(#REF!),"",#REF!)</f>
        <v>#REF!</v>
      </c>
    </row>
    <row r="189" spans="2:3" x14ac:dyDescent="0.35">
      <c r="B189" s="103" t="str">
        <f>IF(ISBLANK(#REF!),"","P@ssw0rd")</f>
        <v>P@ssw0rd</v>
      </c>
      <c r="C189" s="103" t="e">
        <f>IF(ISBLANK(#REF!),"",#REF!)</f>
        <v>#REF!</v>
      </c>
    </row>
    <row r="190" spans="2:3" x14ac:dyDescent="0.35">
      <c r="B190" s="103" t="str">
        <f>IF(ISBLANK(#REF!),"","P@ssw0rd")</f>
        <v>P@ssw0rd</v>
      </c>
      <c r="C190" s="103" t="e">
        <f>IF(ISBLANK(#REF!),"",#REF!)</f>
        <v>#REF!</v>
      </c>
    </row>
    <row r="191" spans="2:3" x14ac:dyDescent="0.35">
      <c r="B191" s="103" t="str">
        <f>IF(ISBLANK(#REF!),"","P@ssw0rd")</f>
        <v>P@ssw0rd</v>
      </c>
      <c r="C191" s="103" t="e">
        <f>IF(ISBLANK(#REF!),"",#REF!)</f>
        <v>#REF!</v>
      </c>
    </row>
    <row r="192" spans="2:3" x14ac:dyDescent="0.35">
      <c r="B192" s="103" t="str">
        <f>IF(ISBLANK(#REF!),"","P@ssw0rd")</f>
        <v>P@ssw0rd</v>
      </c>
      <c r="C192" s="103" t="e">
        <f>IF(ISBLANK(#REF!),"",#REF!)</f>
        <v>#REF!</v>
      </c>
    </row>
    <row r="193" spans="2:3" x14ac:dyDescent="0.35">
      <c r="B193" s="103" t="str">
        <f>IF(ISBLANK(#REF!),"","P@ssw0rd")</f>
        <v>P@ssw0rd</v>
      </c>
      <c r="C193" s="103" t="e">
        <f>IF(ISBLANK(#REF!),"",#REF!)</f>
        <v>#REF!</v>
      </c>
    </row>
    <row r="194" spans="2:3" x14ac:dyDescent="0.35">
      <c r="B194" s="103" t="str">
        <f>IF(ISBLANK(#REF!),"","P@ssw0rd")</f>
        <v>P@ssw0rd</v>
      </c>
      <c r="C194" s="103" t="e">
        <f>IF(ISBLANK(#REF!),"",#REF!)</f>
        <v>#REF!</v>
      </c>
    </row>
    <row r="195" spans="2:3" x14ac:dyDescent="0.35">
      <c r="B195" s="103" t="str">
        <f>IF(ISBLANK(#REF!),"","P@ssw0rd")</f>
        <v>P@ssw0rd</v>
      </c>
      <c r="C195" s="103" t="e">
        <f>IF(ISBLANK(#REF!),"",#REF!)</f>
        <v>#REF!</v>
      </c>
    </row>
    <row r="196" spans="2:3" x14ac:dyDescent="0.35">
      <c r="B196" s="103" t="str">
        <f>IF(ISBLANK(#REF!),"","P@ssw0rd")</f>
        <v>P@ssw0rd</v>
      </c>
      <c r="C196" s="103" t="e">
        <f>IF(ISBLANK(#REF!),"",#REF!)</f>
        <v>#REF!</v>
      </c>
    </row>
    <row r="197" spans="2:3" x14ac:dyDescent="0.35">
      <c r="B197" s="103" t="str">
        <f>IF(ISBLANK(#REF!),"","P@ssw0rd")</f>
        <v>P@ssw0rd</v>
      </c>
      <c r="C197" s="103" t="e">
        <f>IF(ISBLANK(#REF!),"",#REF!)</f>
        <v>#REF!</v>
      </c>
    </row>
    <row r="198" spans="2:3" x14ac:dyDescent="0.35">
      <c r="B198" s="103" t="str">
        <f>IF(ISBLANK(#REF!),"","P@ssw0rd")</f>
        <v>P@ssw0rd</v>
      </c>
      <c r="C198" s="103" t="e">
        <f>IF(ISBLANK(#REF!),"",#REF!)</f>
        <v>#REF!</v>
      </c>
    </row>
    <row r="199" spans="2:3" x14ac:dyDescent="0.35">
      <c r="B199" s="103" t="str">
        <f>IF(ISBLANK(#REF!),"","P@ssw0rd")</f>
        <v>P@ssw0rd</v>
      </c>
      <c r="C199" s="103" t="e">
        <f>IF(ISBLANK(#REF!),"",#REF!)</f>
        <v>#REF!</v>
      </c>
    </row>
    <row r="200" spans="2:3" x14ac:dyDescent="0.35">
      <c r="B200" s="103" t="str">
        <f>IF(ISBLANK(#REF!),"","P@ssw0rd")</f>
        <v>P@ssw0rd</v>
      </c>
      <c r="C200" s="103" t="e">
        <f>IF(ISBLANK(#REF!),"",#REF!)</f>
        <v>#REF!</v>
      </c>
    </row>
  </sheetData>
  <pageMargins left="0.7" right="0.7" top="0.75" bottom="0.75" header="0.3" footer="0.3"/>
  <ignoredErrors>
    <ignoredError sqref="B2:B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Welcome</vt:lpstr>
      <vt:lpstr>Checklist</vt:lpstr>
      <vt:lpstr>Your Company Details</vt:lpstr>
      <vt:lpstr>Your Classes</vt:lpstr>
      <vt:lpstr>General Information</vt:lpstr>
      <vt:lpstr>Your Stamps</vt:lpstr>
      <vt:lpstr>Your User Details</vt:lpstr>
      <vt:lpstr>Extract Data</vt:lpstr>
      <vt:lpstr>LMS Upload</vt:lpstr>
      <vt:lpstr>Keys</vt:lpstr>
    </vt:vector>
  </TitlesOfParts>
  <Company>Lloyd's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Lacroix, Christophe</dc:creator>
  <cp:lastModifiedBy>Christophe Lacroix</cp:lastModifiedBy>
  <cp:lastPrinted>2018-10-21T13:32:40Z</cp:lastPrinted>
  <dcterms:created xsi:type="dcterms:W3CDTF">2018-10-21T13:09:28Z</dcterms:created>
  <dcterms:modified xsi:type="dcterms:W3CDTF">2020-09-07T13:52:08Z</dcterms:modified>
</cp:coreProperties>
</file>